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240" yWindow="240" windowWidth="25360" windowHeight="14260" tabRatio="500"/>
  </bookViews>
  <sheets>
    <sheet name="Rozpis" sheetId="1" r:id="rId1"/>
    <sheet name="Skupiny tabulky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39" i="2" l="1"/>
  <c r="V239" i="2"/>
  <c r="U239" i="2"/>
  <c r="T239" i="2"/>
  <c r="S239" i="2"/>
  <c r="R239" i="2"/>
  <c r="Q239" i="2"/>
  <c r="P239" i="2"/>
  <c r="O239" i="2"/>
  <c r="N239" i="2"/>
  <c r="M239" i="2"/>
  <c r="L239" i="2"/>
  <c r="B231" i="2"/>
  <c r="D232" i="2"/>
  <c r="E233" i="2"/>
  <c r="F234" i="2"/>
  <c r="G235" i="2"/>
  <c r="H236" i="2"/>
  <c r="I237" i="2"/>
  <c r="J238" i="2"/>
  <c r="K239" i="2"/>
  <c r="J239" i="2"/>
  <c r="I239" i="2"/>
  <c r="H239" i="2"/>
  <c r="G239" i="2"/>
  <c r="F239" i="2"/>
  <c r="E239" i="2"/>
  <c r="D239" i="2"/>
  <c r="C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I238" i="2"/>
  <c r="H238" i="2"/>
  <c r="G238" i="2"/>
  <c r="F238" i="2"/>
  <c r="E238" i="2"/>
  <c r="D238" i="2"/>
  <c r="C238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H237" i="2"/>
  <c r="G237" i="2"/>
  <c r="F237" i="2"/>
  <c r="E237" i="2"/>
  <c r="D237" i="2"/>
  <c r="C237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G236" i="2"/>
  <c r="F236" i="2"/>
  <c r="E236" i="2"/>
  <c r="D236" i="2"/>
  <c r="C236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F235" i="2"/>
  <c r="E235" i="2"/>
  <c r="D235" i="2"/>
  <c r="C235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E234" i="2"/>
  <c r="D234" i="2"/>
  <c r="C234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D233" i="2"/>
  <c r="C233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C232" i="2"/>
  <c r="K231" i="2"/>
  <c r="J231" i="2"/>
  <c r="I231" i="2"/>
  <c r="H231" i="2"/>
  <c r="G231" i="2"/>
  <c r="F231" i="2"/>
  <c r="E231" i="2"/>
  <c r="D231" i="2"/>
  <c r="K230" i="2"/>
  <c r="J230" i="2"/>
  <c r="I230" i="2"/>
  <c r="H230" i="2"/>
  <c r="G230" i="2"/>
  <c r="F230" i="2"/>
  <c r="E230" i="2"/>
  <c r="D230" i="2"/>
  <c r="C230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B219" i="2"/>
  <c r="D220" i="2"/>
  <c r="E221" i="2"/>
  <c r="F222" i="2"/>
  <c r="G223" i="2"/>
  <c r="H224" i="2"/>
  <c r="I225" i="2"/>
  <c r="J226" i="2"/>
  <c r="K227" i="2"/>
  <c r="J227" i="2"/>
  <c r="I227" i="2"/>
  <c r="H227" i="2"/>
  <c r="G227" i="2"/>
  <c r="F227" i="2"/>
  <c r="E227" i="2"/>
  <c r="D227" i="2"/>
  <c r="C227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I226" i="2"/>
  <c r="H226" i="2"/>
  <c r="G226" i="2"/>
  <c r="F226" i="2"/>
  <c r="E226" i="2"/>
  <c r="D226" i="2"/>
  <c r="C226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H225" i="2"/>
  <c r="G225" i="2"/>
  <c r="F225" i="2"/>
  <c r="E225" i="2"/>
  <c r="D225" i="2"/>
  <c r="C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G224" i="2"/>
  <c r="F224" i="2"/>
  <c r="E224" i="2"/>
  <c r="D224" i="2"/>
  <c r="C224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F223" i="2"/>
  <c r="E223" i="2"/>
  <c r="D223" i="2"/>
  <c r="C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E222" i="2"/>
  <c r="D222" i="2"/>
  <c r="C222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D221" i="2"/>
  <c r="C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C220" i="2"/>
  <c r="K219" i="2"/>
  <c r="J219" i="2"/>
  <c r="I219" i="2"/>
  <c r="H219" i="2"/>
  <c r="G219" i="2"/>
  <c r="F219" i="2"/>
  <c r="E219" i="2"/>
  <c r="D219" i="2"/>
  <c r="K218" i="2"/>
  <c r="J218" i="2"/>
  <c r="I218" i="2"/>
  <c r="H218" i="2"/>
  <c r="G218" i="2"/>
  <c r="F218" i="2"/>
  <c r="E218" i="2"/>
  <c r="D218" i="2"/>
  <c r="C218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B207" i="2"/>
  <c r="D208" i="2"/>
  <c r="E209" i="2"/>
  <c r="F210" i="2"/>
  <c r="G211" i="2"/>
  <c r="H212" i="2"/>
  <c r="I213" i="2"/>
  <c r="J214" i="2"/>
  <c r="K215" i="2"/>
  <c r="J215" i="2"/>
  <c r="I215" i="2"/>
  <c r="H215" i="2"/>
  <c r="G215" i="2"/>
  <c r="F215" i="2"/>
  <c r="E215" i="2"/>
  <c r="D215" i="2"/>
  <c r="C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I214" i="2"/>
  <c r="H214" i="2"/>
  <c r="G214" i="2"/>
  <c r="F214" i="2"/>
  <c r="E214" i="2"/>
  <c r="D214" i="2"/>
  <c r="C214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H213" i="2"/>
  <c r="G213" i="2"/>
  <c r="F213" i="2"/>
  <c r="E213" i="2"/>
  <c r="D213" i="2"/>
  <c r="C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G212" i="2"/>
  <c r="F212" i="2"/>
  <c r="E212" i="2"/>
  <c r="D212" i="2"/>
  <c r="C212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F211" i="2"/>
  <c r="E211" i="2"/>
  <c r="D211" i="2"/>
  <c r="C211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E210" i="2"/>
  <c r="D210" i="2"/>
  <c r="C210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D209" i="2"/>
  <c r="C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C208" i="2"/>
  <c r="K207" i="2"/>
  <c r="J207" i="2"/>
  <c r="I207" i="2"/>
  <c r="H207" i="2"/>
  <c r="G207" i="2"/>
  <c r="F207" i="2"/>
  <c r="E207" i="2"/>
  <c r="D207" i="2"/>
  <c r="K206" i="2"/>
  <c r="J206" i="2"/>
  <c r="I206" i="2"/>
  <c r="H206" i="2"/>
  <c r="G206" i="2"/>
  <c r="F206" i="2"/>
  <c r="E206" i="2"/>
  <c r="D206" i="2"/>
  <c r="C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B195" i="2"/>
  <c r="D196" i="2"/>
  <c r="E197" i="2"/>
  <c r="F198" i="2"/>
  <c r="G199" i="2"/>
  <c r="H200" i="2"/>
  <c r="I201" i="2"/>
  <c r="J202" i="2"/>
  <c r="K203" i="2"/>
  <c r="J203" i="2"/>
  <c r="I203" i="2"/>
  <c r="H203" i="2"/>
  <c r="G203" i="2"/>
  <c r="F203" i="2"/>
  <c r="E203" i="2"/>
  <c r="D203" i="2"/>
  <c r="C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I202" i="2"/>
  <c r="H202" i="2"/>
  <c r="G202" i="2"/>
  <c r="F202" i="2"/>
  <c r="E202" i="2"/>
  <c r="D202" i="2"/>
  <c r="C202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H201" i="2"/>
  <c r="G201" i="2"/>
  <c r="F201" i="2"/>
  <c r="E201" i="2"/>
  <c r="D201" i="2"/>
  <c r="C201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G200" i="2"/>
  <c r="F200" i="2"/>
  <c r="E200" i="2"/>
  <c r="D200" i="2"/>
  <c r="C200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F199" i="2"/>
  <c r="E199" i="2"/>
  <c r="D199" i="2"/>
  <c r="C199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E198" i="2"/>
  <c r="D198" i="2"/>
  <c r="C198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D197" i="2"/>
  <c r="C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C196" i="2"/>
  <c r="K195" i="2"/>
  <c r="J195" i="2"/>
  <c r="I195" i="2"/>
  <c r="H195" i="2"/>
  <c r="G195" i="2"/>
  <c r="F195" i="2"/>
  <c r="E195" i="2"/>
  <c r="D195" i="2"/>
  <c r="K194" i="2"/>
  <c r="J194" i="2"/>
  <c r="I194" i="2"/>
  <c r="H194" i="2"/>
  <c r="G194" i="2"/>
  <c r="F194" i="2"/>
  <c r="E194" i="2"/>
  <c r="D194" i="2"/>
  <c r="C194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B183" i="2"/>
  <c r="D184" i="2"/>
  <c r="E185" i="2"/>
  <c r="F186" i="2"/>
  <c r="G187" i="2"/>
  <c r="H188" i="2"/>
  <c r="I189" i="2"/>
  <c r="J190" i="2"/>
  <c r="K191" i="2"/>
  <c r="J191" i="2"/>
  <c r="I191" i="2"/>
  <c r="H191" i="2"/>
  <c r="G191" i="2"/>
  <c r="F191" i="2"/>
  <c r="E191" i="2"/>
  <c r="D191" i="2"/>
  <c r="C191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I190" i="2"/>
  <c r="H190" i="2"/>
  <c r="G190" i="2"/>
  <c r="F190" i="2"/>
  <c r="E190" i="2"/>
  <c r="D190" i="2"/>
  <c r="C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H189" i="2"/>
  <c r="G189" i="2"/>
  <c r="F189" i="2"/>
  <c r="E189" i="2"/>
  <c r="D189" i="2"/>
  <c r="C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G188" i="2"/>
  <c r="F188" i="2"/>
  <c r="E188" i="2"/>
  <c r="D188" i="2"/>
  <c r="C188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F187" i="2"/>
  <c r="E187" i="2"/>
  <c r="D187" i="2"/>
  <c r="C187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E186" i="2"/>
  <c r="D186" i="2"/>
  <c r="C186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D185" i="2"/>
  <c r="C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C184" i="2"/>
  <c r="K183" i="2"/>
  <c r="J183" i="2"/>
  <c r="I183" i="2"/>
  <c r="H183" i="2"/>
  <c r="G183" i="2"/>
  <c r="F183" i="2"/>
  <c r="E183" i="2"/>
  <c r="D183" i="2"/>
  <c r="K182" i="2"/>
  <c r="J182" i="2"/>
  <c r="I182" i="2"/>
  <c r="H182" i="2"/>
  <c r="G182" i="2"/>
  <c r="F182" i="2"/>
  <c r="E182" i="2"/>
  <c r="D182" i="2"/>
  <c r="C182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B171" i="2"/>
  <c r="D172" i="2"/>
  <c r="E173" i="2"/>
  <c r="F174" i="2"/>
  <c r="G175" i="2"/>
  <c r="H176" i="2"/>
  <c r="I177" i="2"/>
  <c r="J178" i="2"/>
  <c r="K179" i="2"/>
  <c r="J179" i="2"/>
  <c r="I179" i="2"/>
  <c r="H179" i="2"/>
  <c r="G179" i="2"/>
  <c r="F179" i="2"/>
  <c r="E179" i="2"/>
  <c r="D179" i="2"/>
  <c r="C179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I178" i="2"/>
  <c r="H178" i="2"/>
  <c r="G178" i="2"/>
  <c r="F178" i="2"/>
  <c r="E178" i="2"/>
  <c r="D178" i="2"/>
  <c r="C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H177" i="2"/>
  <c r="G177" i="2"/>
  <c r="F177" i="2"/>
  <c r="E177" i="2"/>
  <c r="D177" i="2"/>
  <c r="C177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G176" i="2"/>
  <c r="F176" i="2"/>
  <c r="E176" i="2"/>
  <c r="D176" i="2"/>
  <c r="C176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F175" i="2"/>
  <c r="E175" i="2"/>
  <c r="D175" i="2"/>
  <c r="C175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E174" i="2"/>
  <c r="D174" i="2"/>
  <c r="C174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D173" i="2"/>
  <c r="C173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C172" i="2"/>
  <c r="K171" i="2"/>
  <c r="J171" i="2"/>
  <c r="I171" i="2"/>
  <c r="H171" i="2"/>
  <c r="G171" i="2"/>
  <c r="F171" i="2"/>
  <c r="E171" i="2"/>
  <c r="D171" i="2"/>
  <c r="K170" i="2"/>
  <c r="J170" i="2"/>
  <c r="I170" i="2"/>
  <c r="H170" i="2"/>
  <c r="G170" i="2"/>
  <c r="F170" i="2"/>
  <c r="E170" i="2"/>
  <c r="D170" i="2"/>
  <c r="C170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B159" i="2"/>
  <c r="D160" i="2"/>
  <c r="E161" i="2"/>
  <c r="F162" i="2"/>
  <c r="G163" i="2"/>
  <c r="H164" i="2"/>
  <c r="I165" i="2"/>
  <c r="J166" i="2"/>
  <c r="K167" i="2"/>
  <c r="J167" i="2"/>
  <c r="I167" i="2"/>
  <c r="H167" i="2"/>
  <c r="G167" i="2"/>
  <c r="F167" i="2"/>
  <c r="E167" i="2"/>
  <c r="D167" i="2"/>
  <c r="C167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I166" i="2"/>
  <c r="H166" i="2"/>
  <c r="G166" i="2"/>
  <c r="F166" i="2"/>
  <c r="E166" i="2"/>
  <c r="D166" i="2"/>
  <c r="C166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H165" i="2"/>
  <c r="G165" i="2"/>
  <c r="F165" i="2"/>
  <c r="E165" i="2"/>
  <c r="D165" i="2"/>
  <c r="C165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G164" i="2"/>
  <c r="F164" i="2"/>
  <c r="E164" i="2"/>
  <c r="D164" i="2"/>
  <c r="C164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F163" i="2"/>
  <c r="E163" i="2"/>
  <c r="D163" i="2"/>
  <c r="C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E162" i="2"/>
  <c r="D162" i="2"/>
  <c r="C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D161" i="2"/>
  <c r="C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C160" i="2"/>
  <c r="K159" i="2"/>
  <c r="J159" i="2"/>
  <c r="I159" i="2"/>
  <c r="H159" i="2"/>
  <c r="G159" i="2"/>
  <c r="F159" i="2"/>
  <c r="E159" i="2"/>
  <c r="D159" i="2"/>
  <c r="K158" i="2"/>
  <c r="J158" i="2"/>
  <c r="I158" i="2"/>
  <c r="H158" i="2"/>
  <c r="G158" i="2"/>
  <c r="F158" i="2"/>
  <c r="E158" i="2"/>
  <c r="D158" i="2"/>
  <c r="C158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B147" i="2"/>
  <c r="D148" i="2"/>
  <c r="E149" i="2"/>
  <c r="F150" i="2"/>
  <c r="G151" i="2"/>
  <c r="H152" i="2"/>
  <c r="I153" i="2"/>
  <c r="J154" i="2"/>
  <c r="K155" i="2"/>
  <c r="J155" i="2"/>
  <c r="I155" i="2"/>
  <c r="H155" i="2"/>
  <c r="G155" i="2"/>
  <c r="F155" i="2"/>
  <c r="E155" i="2"/>
  <c r="D155" i="2"/>
  <c r="C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I154" i="2"/>
  <c r="H154" i="2"/>
  <c r="G154" i="2"/>
  <c r="F154" i="2"/>
  <c r="E154" i="2"/>
  <c r="D154" i="2"/>
  <c r="C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H153" i="2"/>
  <c r="G153" i="2"/>
  <c r="F153" i="2"/>
  <c r="E153" i="2"/>
  <c r="D153" i="2"/>
  <c r="C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G152" i="2"/>
  <c r="F152" i="2"/>
  <c r="E152" i="2"/>
  <c r="D152" i="2"/>
  <c r="C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F151" i="2"/>
  <c r="E151" i="2"/>
  <c r="D151" i="2"/>
  <c r="C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E150" i="2"/>
  <c r="D150" i="2"/>
  <c r="C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D149" i="2"/>
  <c r="C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148" i="2"/>
  <c r="K147" i="2"/>
  <c r="J147" i="2"/>
  <c r="I147" i="2"/>
  <c r="H147" i="2"/>
  <c r="G147" i="2"/>
  <c r="F147" i="2"/>
  <c r="E147" i="2"/>
  <c r="D147" i="2"/>
  <c r="K146" i="2"/>
  <c r="J146" i="2"/>
  <c r="I146" i="2"/>
  <c r="H146" i="2"/>
  <c r="G146" i="2"/>
  <c r="F146" i="2"/>
  <c r="E146" i="2"/>
  <c r="D146" i="2"/>
  <c r="C146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B135" i="2"/>
  <c r="D136" i="2"/>
  <c r="E137" i="2"/>
  <c r="F138" i="2"/>
  <c r="G139" i="2"/>
  <c r="H140" i="2"/>
  <c r="I141" i="2"/>
  <c r="J142" i="2"/>
  <c r="K143" i="2"/>
  <c r="J143" i="2"/>
  <c r="I143" i="2"/>
  <c r="H143" i="2"/>
  <c r="G143" i="2"/>
  <c r="F143" i="2"/>
  <c r="E143" i="2"/>
  <c r="D143" i="2"/>
  <c r="C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I142" i="2"/>
  <c r="H142" i="2"/>
  <c r="G142" i="2"/>
  <c r="F142" i="2"/>
  <c r="E142" i="2"/>
  <c r="D142" i="2"/>
  <c r="C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H141" i="2"/>
  <c r="G141" i="2"/>
  <c r="F141" i="2"/>
  <c r="E141" i="2"/>
  <c r="D141" i="2"/>
  <c r="C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G140" i="2"/>
  <c r="F140" i="2"/>
  <c r="E140" i="2"/>
  <c r="D140" i="2"/>
  <c r="C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F139" i="2"/>
  <c r="E139" i="2"/>
  <c r="D139" i="2"/>
  <c r="C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E138" i="2"/>
  <c r="D138" i="2"/>
  <c r="C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D137" i="2"/>
  <c r="C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/>
  <c r="K135" i="2"/>
  <c r="J135" i="2"/>
  <c r="I135" i="2"/>
  <c r="H135" i="2"/>
  <c r="G135" i="2"/>
  <c r="F135" i="2"/>
  <c r="E135" i="2"/>
  <c r="D135" i="2"/>
  <c r="K134" i="2"/>
  <c r="J134" i="2"/>
  <c r="I134" i="2"/>
  <c r="H134" i="2"/>
  <c r="G134" i="2"/>
  <c r="F134" i="2"/>
  <c r="E134" i="2"/>
  <c r="D134" i="2"/>
  <c r="C134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B123" i="2"/>
  <c r="D124" i="2"/>
  <c r="E125" i="2"/>
  <c r="F126" i="2"/>
  <c r="G127" i="2"/>
  <c r="H128" i="2"/>
  <c r="I129" i="2"/>
  <c r="J130" i="2"/>
  <c r="K131" i="2"/>
  <c r="J131" i="2"/>
  <c r="I131" i="2"/>
  <c r="H131" i="2"/>
  <c r="G131" i="2"/>
  <c r="F131" i="2"/>
  <c r="E131" i="2"/>
  <c r="D131" i="2"/>
  <c r="C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I130" i="2"/>
  <c r="H130" i="2"/>
  <c r="G130" i="2"/>
  <c r="F130" i="2"/>
  <c r="E130" i="2"/>
  <c r="D130" i="2"/>
  <c r="C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H129" i="2"/>
  <c r="G129" i="2"/>
  <c r="F129" i="2"/>
  <c r="E129" i="2"/>
  <c r="D129" i="2"/>
  <c r="C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G128" i="2"/>
  <c r="F128" i="2"/>
  <c r="E128" i="2"/>
  <c r="D128" i="2"/>
  <c r="C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F127" i="2"/>
  <c r="E127" i="2"/>
  <c r="D127" i="2"/>
  <c r="C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E126" i="2"/>
  <c r="D126" i="2"/>
  <c r="C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D125" i="2"/>
  <c r="C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C124" i="2"/>
  <c r="K123" i="2"/>
  <c r="J123" i="2"/>
  <c r="I123" i="2"/>
  <c r="H123" i="2"/>
  <c r="G123" i="2"/>
  <c r="F123" i="2"/>
  <c r="E123" i="2"/>
  <c r="D123" i="2"/>
  <c r="K122" i="2"/>
  <c r="J122" i="2"/>
  <c r="I122" i="2"/>
  <c r="H122" i="2"/>
  <c r="G122" i="2"/>
  <c r="F122" i="2"/>
  <c r="E122" i="2"/>
  <c r="D122" i="2"/>
  <c r="C122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B111" i="2"/>
  <c r="D112" i="2"/>
  <c r="E113" i="2"/>
  <c r="F114" i="2"/>
  <c r="G115" i="2"/>
  <c r="H116" i="2"/>
  <c r="I117" i="2"/>
  <c r="J118" i="2"/>
  <c r="K119" i="2"/>
  <c r="J119" i="2"/>
  <c r="I119" i="2"/>
  <c r="H119" i="2"/>
  <c r="G119" i="2"/>
  <c r="F119" i="2"/>
  <c r="E119" i="2"/>
  <c r="D119" i="2"/>
  <c r="C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I118" i="2"/>
  <c r="H118" i="2"/>
  <c r="G118" i="2"/>
  <c r="F118" i="2"/>
  <c r="E118" i="2"/>
  <c r="D118" i="2"/>
  <c r="C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H117" i="2"/>
  <c r="G117" i="2"/>
  <c r="F117" i="2"/>
  <c r="E117" i="2"/>
  <c r="D117" i="2"/>
  <c r="C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G116" i="2"/>
  <c r="F116" i="2"/>
  <c r="E116" i="2"/>
  <c r="D116" i="2"/>
  <c r="C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F115" i="2"/>
  <c r="E115" i="2"/>
  <c r="D115" i="2"/>
  <c r="C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E114" i="2"/>
  <c r="D114" i="2"/>
  <c r="C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D113" i="2"/>
  <c r="C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112" i="2"/>
  <c r="K111" i="2"/>
  <c r="J111" i="2"/>
  <c r="I111" i="2"/>
  <c r="H111" i="2"/>
  <c r="G111" i="2"/>
  <c r="F111" i="2"/>
  <c r="E111" i="2"/>
  <c r="D111" i="2"/>
  <c r="K110" i="2"/>
  <c r="J110" i="2"/>
  <c r="I110" i="2"/>
  <c r="H110" i="2"/>
  <c r="G110" i="2"/>
  <c r="F110" i="2"/>
  <c r="E110" i="2"/>
  <c r="D110" i="2"/>
  <c r="C110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B99" i="2"/>
  <c r="D100" i="2"/>
  <c r="E101" i="2"/>
  <c r="F102" i="2"/>
  <c r="G103" i="2"/>
  <c r="H104" i="2"/>
  <c r="I105" i="2"/>
  <c r="J106" i="2"/>
  <c r="K107" i="2"/>
  <c r="J107" i="2"/>
  <c r="I107" i="2"/>
  <c r="H107" i="2"/>
  <c r="G107" i="2"/>
  <c r="F107" i="2"/>
  <c r="E107" i="2"/>
  <c r="D107" i="2"/>
  <c r="C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I106" i="2"/>
  <c r="H106" i="2"/>
  <c r="G106" i="2"/>
  <c r="F106" i="2"/>
  <c r="E106" i="2"/>
  <c r="D106" i="2"/>
  <c r="C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H105" i="2"/>
  <c r="G105" i="2"/>
  <c r="F105" i="2"/>
  <c r="E105" i="2"/>
  <c r="D105" i="2"/>
  <c r="C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G104" i="2"/>
  <c r="F104" i="2"/>
  <c r="E104" i="2"/>
  <c r="D104" i="2"/>
  <c r="C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F103" i="2"/>
  <c r="E103" i="2"/>
  <c r="D103" i="2"/>
  <c r="C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D102" i="2"/>
  <c r="C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D101" i="2"/>
  <c r="C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K99" i="2"/>
  <c r="J99" i="2"/>
  <c r="I99" i="2"/>
  <c r="H99" i="2"/>
  <c r="G99" i="2"/>
  <c r="F99" i="2"/>
  <c r="E99" i="2"/>
  <c r="D99" i="2"/>
  <c r="K98" i="2"/>
  <c r="J98" i="2"/>
  <c r="I98" i="2"/>
  <c r="H98" i="2"/>
  <c r="G98" i="2"/>
  <c r="F98" i="2"/>
  <c r="E98" i="2"/>
  <c r="D98" i="2"/>
  <c r="C98" i="2"/>
  <c r="W95" i="2"/>
  <c r="V95" i="2"/>
  <c r="U95" i="2"/>
  <c r="T95" i="2"/>
  <c r="S95" i="2"/>
  <c r="R95" i="2"/>
  <c r="Q95" i="2"/>
  <c r="P95" i="2"/>
  <c r="O95" i="2"/>
  <c r="N95" i="2"/>
  <c r="M95" i="2"/>
  <c r="L95" i="2"/>
  <c r="B87" i="2"/>
  <c r="D88" i="2"/>
  <c r="E89" i="2"/>
  <c r="F90" i="2"/>
  <c r="G91" i="2"/>
  <c r="H92" i="2"/>
  <c r="I93" i="2"/>
  <c r="J94" i="2"/>
  <c r="K95" i="2"/>
  <c r="J95" i="2"/>
  <c r="I95" i="2"/>
  <c r="H95" i="2"/>
  <c r="G95" i="2"/>
  <c r="F95" i="2"/>
  <c r="E95" i="2"/>
  <c r="D95" i="2"/>
  <c r="C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I94" i="2"/>
  <c r="H94" i="2"/>
  <c r="G94" i="2"/>
  <c r="F94" i="2"/>
  <c r="E94" i="2"/>
  <c r="D94" i="2"/>
  <c r="C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H93" i="2"/>
  <c r="G93" i="2"/>
  <c r="F93" i="2"/>
  <c r="E93" i="2"/>
  <c r="D93" i="2"/>
  <c r="C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G92" i="2"/>
  <c r="F92" i="2"/>
  <c r="E92" i="2"/>
  <c r="D92" i="2"/>
  <c r="C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F91" i="2"/>
  <c r="E91" i="2"/>
  <c r="D91" i="2"/>
  <c r="C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D90" i="2"/>
  <c r="C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D89" i="2"/>
  <c r="C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K87" i="2"/>
  <c r="J87" i="2"/>
  <c r="I87" i="2"/>
  <c r="H87" i="2"/>
  <c r="G87" i="2"/>
  <c r="F87" i="2"/>
  <c r="E87" i="2"/>
  <c r="D87" i="2"/>
  <c r="K86" i="2"/>
  <c r="J86" i="2"/>
  <c r="I86" i="2"/>
  <c r="H86" i="2"/>
  <c r="G86" i="2"/>
  <c r="F86" i="2"/>
  <c r="E86" i="2"/>
  <c r="D86" i="2"/>
  <c r="C86" i="2"/>
  <c r="W83" i="2"/>
  <c r="V83" i="2"/>
  <c r="U83" i="2"/>
  <c r="T83" i="2"/>
  <c r="S83" i="2"/>
  <c r="R83" i="2"/>
  <c r="Q83" i="2"/>
  <c r="P83" i="2"/>
  <c r="O83" i="2"/>
  <c r="N83" i="2"/>
  <c r="M83" i="2"/>
  <c r="L83" i="2"/>
  <c r="B75" i="2"/>
  <c r="D76" i="2"/>
  <c r="E77" i="2"/>
  <c r="F78" i="2"/>
  <c r="G79" i="2"/>
  <c r="H80" i="2"/>
  <c r="I81" i="2"/>
  <c r="J82" i="2"/>
  <c r="K83" i="2"/>
  <c r="J83" i="2"/>
  <c r="I83" i="2"/>
  <c r="H83" i="2"/>
  <c r="G83" i="2"/>
  <c r="F83" i="2"/>
  <c r="E83" i="2"/>
  <c r="D83" i="2"/>
  <c r="C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I82" i="2"/>
  <c r="H82" i="2"/>
  <c r="G82" i="2"/>
  <c r="F82" i="2"/>
  <c r="E82" i="2"/>
  <c r="D82" i="2"/>
  <c r="C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H81" i="2"/>
  <c r="G81" i="2"/>
  <c r="F81" i="2"/>
  <c r="E81" i="2"/>
  <c r="D81" i="2"/>
  <c r="C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G80" i="2"/>
  <c r="F80" i="2"/>
  <c r="E80" i="2"/>
  <c r="D80" i="2"/>
  <c r="C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F79" i="2"/>
  <c r="E79" i="2"/>
  <c r="D79" i="2"/>
  <c r="C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D78" i="2"/>
  <c r="C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D77" i="2"/>
  <c r="C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C76" i="2"/>
  <c r="K75" i="2"/>
  <c r="J75" i="2"/>
  <c r="I75" i="2"/>
  <c r="H75" i="2"/>
  <c r="G75" i="2"/>
  <c r="F75" i="2"/>
  <c r="E75" i="2"/>
  <c r="D75" i="2"/>
  <c r="K74" i="2"/>
  <c r="J74" i="2"/>
  <c r="I74" i="2"/>
  <c r="H74" i="2"/>
  <c r="G74" i="2"/>
  <c r="F74" i="2"/>
  <c r="E74" i="2"/>
  <c r="D74" i="2"/>
  <c r="C74" i="2"/>
  <c r="W71" i="2"/>
  <c r="V71" i="2"/>
  <c r="U71" i="2"/>
  <c r="T71" i="2"/>
  <c r="S71" i="2"/>
  <c r="R71" i="2"/>
  <c r="Q71" i="2"/>
  <c r="P71" i="2"/>
  <c r="O71" i="2"/>
  <c r="N71" i="2"/>
  <c r="M71" i="2"/>
  <c r="L71" i="2"/>
  <c r="B63" i="2"/>
  <c r="D64" i="2"/>
  <c r="E65" i="2"/>
  <c r="F66" i="2"/>
  <c r="G67" i="2"/>
  <c r="H68" i="2"/>
  <c r="I69" i="2"/>
  <c r="J70" i="2"/>
  <c r="K71" i="2"/>
  <c r="J71" i="2"/>
  <c r="I71" i="2"/>
  <c r="H71" i="2"/>
  <c r="G71" i="2"/>
  <c r="F71" i="2"/>
  <c r="E71" i="2"/>
  <c r="D71" i="2"/>
  <c r="C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I70" i="2"/>
  <c r="H70" i="2"/>
  <c r="G70" i="2"/>
  <c r="F70" i="2"/>
  <c r="E70" i="2"/>
  <c r="D70" i="2"/>
  <c r="C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H69" i="2"/>
  <c r="G69" i="2"/>
  <c r="F69" i="2"/>
  <c r="E69" i="2"/>
  <c r="D69" i="2"/>
  <c r="C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E68" i="2"/>
  <c r="D68" i="2"/>
  <c r="C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F67" i="2"/>
  <c r="E67" i="2"/>
  <c r="D67" i="2"/>
  <c r="C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D66" i="2"/>
  <c r="C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D65" i="2"/>
  <c r="C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64" i="2"/>
  <c r="K63" i="2"/>
  <c r="J63" i="2"/>
  <c r="I63" i="2"/>
  <c r="H63" i="2"/>
  <c r="G63" i="2"/>
  <c r="F63" i="2"/>
  <c r="E63" i="2"/>
  <c r="D63" i="2"/>
  <c r="K62" i="2"/>
  <c r="J62" i="2"/>
  <c r="I62" i="2"/>
  <c r="H62" i="2"/>
  <c r="G62" i="2"/>
  <c r="F62" i="2"/>
  <c r="E62" i="2"/>
  <c r="D62" i="2"/>
  <c r="C62" i="2"/>
  <c r="W59" i="2"/>
  <c r="V59" i="2"/>
  <c r="U59" i="2"/>
  <c r="T59" i="2"/>
  <c r="S59" i="2"/>
  <c r="R59" i="2"/>
  <c r="Q59" i="2"/>
  <c r="P59" i="2"/>
  <c r="O59" i="2"/>
  <c r="N59" i="2"/>
  <c r="M59" i="2"/>
  <c r="L59" i="2"/>
  <c r="B51" i="2"/>
  <c r="D52" i="2"/>
  <c r="E53" i="2"/>
  <c r="F54" i="2"/>
  <c r="G55" i="2"/>
  <c r="H56" i="2"/>
  <c r="I57" i="2"/>
  <c r="J58" i="2"/>
  <c r="K59" i="2"/>
  <c r="J59" i="2"/>
  <c r="I59" i="2"/>
  <c r="H59" i="2"/>
  <c r="G59" i="2"/>
  <c r="F59" i="2"/>
  <c r="E59" i="2"/>
  <c r="D59" i="2"/>
  <c r="C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I58" i="2"/>
  <c r="H58" i="2"/>
  <c r="G58" i="2"/>
  <c r="F58" i="2"/>
  <c r="E58" i="2"/>
  <c r="D58" i="2"/>
  <c r="C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H57" i="2"/>
  <c r="G57" i="2"/>
  <c r="F57" i="2"/>
  <c r="E57" i="2"/>
  <c r="D57" i="2"/>
  <c r="C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G56" i="2"/>
  <c r="F56" i="2"/>
  <c r="E56" i="2"/>
  <c r="D56" i="2"/>
  <c r="C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F55" i="2"/>
  <c r="E55" i="2"/>
  <c r="D55" i="2"/>
  <c r="C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D54" i="2"/>
  <c r="C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D53" i="2"/>
  <c r="C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52" i="2"/>
  <c r="K51" i="2"/>
  <c r="J51" i="2"/>
  <c r="I51" i="2"/>
  <c r="H51" i="2"/>
  <c r="G51" i="2"/>
  <c r="F51" i="2"/>
  <c r="E51" i="2"/>
  <c r="D51" i="2"/>
  <c r="K50" i="2"/>
  <c r="J50" i="2"/>
  <c r="I50" i="2"/>
  <c r="H50" i="2"/>
  <c r="G50" i="2"/>
  <c r="F50" i="2"/>
  <c r="E50" i="2"/>
  <c r="D50" i="2"/>
  <c r="C50" i="2"/>
  <c r="W47" i="2"/>
  <c r="V47" i="2"/>
  <c r="U47" i="2"/>
  <c r="T47" i="2"/>
  <c r="S47" i="2"/>
  <c r="R47" i="2"/>
  <c r="Q47" i="2"/>
  <c r="P47" i="2"/>
  <c r="O47" i="2"/>
  <c r="N47" i="2"/>
  <c r="M47" i="2"/>
  <c r="L47" i="2"/>
  <c r="B39" i="2"/>
  <c r="D40" i="2"/>
  <c r="E41" i="2"/>
  <c r="F42" i="2"/>
  <c r="G43" i="2"/>
  <c r="H44" i="2"/>
  <c r="I45" i="2"/>
  <c r="J46" i="2"/>
  <c r="K47" i="2"/>
  <c r="J47" i="2"/>
  <c r="I47" i="2"/>
  <c r="H47" i="2"/>
  <c r="G47" i="2"/>
  <c r="F47" i="2"/>
  <c r="E47" i="2"/>
  <c r="D47" i="2"/>
  <c r="C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I46" i="2"/>
  <c r="H46" i="2"/>
  <c r="G46" i="2"/>
  <c r="F46" i="2"/>
  <c r="E46" i="2"/>
  <c r="D46" i="2"/>
  <c r="C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H45" i="2"/>
  <c r="G45" i="2"/>
  <c r="F45" i="2"/>
  <c r="E45" i="2"/>
  <c r="D45" i="2"/>
  <c r="C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G44" i="2"/>
  <c r="F44" i="2"/>
  <c r="E44" i="2"/>
  <c r="D44" i="2"/>
  <c r="C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E43" i="2"/>
  <c r="D43" i="2"/>
  <c r="C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D42" i="2"/>
  <c r="C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D41" i="2"/>
  <c r="C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C38" i="2"/>
  <c r="W35" i="2"/>
  <c r="V35" i="2"/>
  <c r="U35" i="2"/>
  <c r="T35" i="2"/>
  <c r="S35" i="2"/>
  <c r="R35" i="2"/>
  <c r="Q35" i="2"/>
  <c r="P35" i="2"/>
  <c r="O35" i="2"/>
  <c r="N35" i="2"/>
  <c r="M35" i="2"/>
  <c r="L35" i="2"/>
  <c r="B27" i="2"/>
  <c r="D28" i="2"/>
  <c r="E29" i="2"/>
  <c r="F30" i="2"/>
  <c r="G31" i="2"/>
  <c r="H32" i="2"/>
  <c r="I33" i="2"/>
  <c r="J34" i="2"/>
  <c r="K35" i="2"/>
  <c r="J35" i="2"/>
  <c r="I35" i="2"/>
  <c r="H35" i="2"/>
  <c r="G35" i="2"/>
  <c r="F35" i="2"/>
  <c r="E35" i="2"/>
  <c r="D35" i="2"/>
  <c r="C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I34" i="2"/>
  <c r="H34" i="2"/>
  <c r="G34" i="2"/>
  <c r="F34" i="2"/>
  <c r="E34" i="2"/>
  <c r="D34" i="2"/>
  <c r="C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H33" i="2"/>
  <c r="G33" i="2"/>
  <c r="F33" i="2"/>
  <c r="E33" i="2"/>
  <c r="D33" i="2"/>
  <c r="C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G32" i="2"/>
  <c r="F32" i="2"/>
  <c r="E32" i="2"/>
  <c r="D32" i="2"/>
  <c r="C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F31" i="2"/>
  <c r="E31" i="2"/>
  <c r="D31" i="2"/>
  <c r="C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D30" i="2"/>
  <c r="C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D29" i="2"/>
  <c r="C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K27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C26" i="2"/>
  <c r="W23" i="2"/>
  <c r="V23" i="2"/>
  <c r="U23" i="2"/>
  <c r="T23" i="2"/>
  <c r="S23" i="2"/>
  <c r="R23" i="2"/>
  <c r="Q23" i="2"/>
  <c r="P23" i="2"/>
  <c r="O23" i="2"/>
  <c r="N23" i="2"/>
  <c r="M23" i="2"/>
  <c r="L23" i="2"/>
  <c r="B15" i="2"/>
  <c r="D16" i="2"/>
  <c r="E17" i="2"/>
  <c r="F18" i="2"/>
  <c r="G19" i="2"/>
  <c r="H20" i="2"/>
  <c r="I21" i="2"/>
  <c r="J22" i="2"/>
  <c r="K23" i="2"/>
  <c r="J23" i="2"/>
  <c r="I23" i="2"/>
  <c r="H23" i="2"/>
  <c r="G23" i="2"/>
  <c r="F23" i="2"/>
  <c r="E23" i="2"/>
  <c r="D23" i="2"/>
  <c r="C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G22" i="2"/>
  <c r="F22" i="2"/>
  <c r="E22" i="2"/>
  <c r="D22" i="2"/>
  <c r="C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H21" i="2"/>
  <c r="G21" i="2"/>
  <c r="F21" i="2"/>
  <c r="E21" i="2"/>
  <c r="D21" i="2"/>
  <c r="C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G20" i="2"/>
  <c r="F20" i="2"/>
  <c r="E20" i="2"/>
  <c r="D20" i="2"/>
  <c r="C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E19" i="2"/>
  <c r="D19" i="2"/>
  <c r="C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C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D17" i="2"/>
  <c r="C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C14" i="2"/>
  <c r="W11" i="2"/>
  <c r="V11" i="2"/>
  <c r="U11" i="2"/>
  <c r="T11" i="2"/>
  <c r="S11" i="2"/>
  <c r="R11" i="2"/>
  <c r="Q11" i="2"/>
  <c r="P11" i="2"/>
  <c r="O11" i="2"/>
  <c r="N11" i="2"/>
  <c r="M11" i="2"/>
  <c r="L11" i="2"/>
  <c r="B3" i="2"/>
  <c r="D4" i="2"/>
  <c r="E5" i="2"/>
  <c r="F6" i="2"/>
  <c r="G7" i="2"/>
  <c r="H8" i="2"/>
  <c r="I9" i="2"/>
  <c r="J10" i="2"/>
  <c r="K11" i="2"/>
  <c r="J11" i="2"/>
  <c r="I11" i="2"/>
  <c r="H11" i="2"/>
  <c r="G11" i="2"/>
  <c r="F11" i="2"/>
  <c r="E11" i="2"/>
  <c r="D11" i="2"/>
  <c r="C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I10" i="2"/>
  <c r="H10" i="2"/>
  <c r="G10" i="2"/>
  <c r="F10" i="2"/>
  <c r="E10" i="2"/>
  <c r="D10" i="2"/>
  <c r="C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H9" i="2"/>
  <c r="G9" i="2"/>
  <c r="F9" i="2"/>
  <c r="E9" i="2"/>
  <c r="D9" i="2"/>
  <c r="C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G8" i="2"/>
  <c r="F8" i="2"/>
  <c r="E8" i="2"/>
  <c r="D8" i="2"/>
  <c r="C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E7" i="2"/>
  <c r="D7" i="2"/>
  <c r="C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E6" i="2"/>
  <c r="D6" i="2"/>
  <c r="C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D5" i="2"/>
  <c r="C5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C4" i="2"/>
  <c r="K3" i="2"/>
  <c r="J3" i="2"/>
  <c r="I3" i="2"/>
  <c r="H3" i="2"/>
  <c r="G3" i="2"/>
  <c r="F3" i="2"/>
  <c r="E3" i="2"/>
  <c r="D3" i="2"/>
  <c r="K2" i="2"/>
  <c r="J2" i="2"/>
  <c r="I2" i="2"/>
  <c r="H2" i="2"/>
  <c r="G2" i="2"/>
  <c r="F2" i="2"/>
  <c r="E2" i="2"/>
  <c r="D2" i="2"/>
  <c r="C2" i="2"/>
  <c r="AD215" i="1"/>
  <c r="AD3" i="1"/>
  <c r="AC3" i="1"/>
  <c r="AD4" i="1"/>
  <c r="AC4" i="1"/>
  <c r="AD5" i="1"/>
  <c r="AC5" i="1"/>
  <c r="AE3" i="1"/>
  <c r="AE2" i="1"/>
  <c r="E3" i="1"/>
  <c r="AF3" i="1"/>
  <c r="AE4" i="1"/>
  <c r="E4" i="1"/>
  <c r="AF4" i="1"/>
  <c r="AE5" i="1"/>
  <c r="E5" i="1"/>
  <c r="AF5" i="1"/>
  <c r="AD6" i="1"/>
  <c r="AC6" i="1"/>
  <c r="AE6" i="1"/>
  <c r="E6" i="1"/>
  <c r="AF6" i="1"/>
  <c r="AD7" i="1"/>
  <c r="AC7" i="1"/>
  <c r="AE7" i="1"/>
  <c r="E7" i="1"/>
  <c r="AF7" i="1"/>
  <c r="AD8" i="1"/>
  <c r="AC8" i="1"/>
  <c r="AE8" i="1"/>
  <c r="E8" i="1"/>
  <c r="AF8" i="1"/>
  <c r="AD9" i="1"/>
  <c r="AC9" i="1"/>
  <c r="AE9" i="1"/>
  <c r="E9" i="1"/>
  <c r="AF9" i="1"/>
  <c r="AD10" i="1"/>
  <c r="AC10" i="1"/>
  <c r="AE10" i="1"/>
  <c r="E10" i="1"/>
  <c r="AF10" i="1"/>
  <c r="AD11" i="1"/>
  <c r="AC11" i="1"/>
  <c r="AE11" i="1"/>
  <c r="E11" i="1"/>
  <c r="AF11" i="1"/>
  <c r="AD12" i="1"/>
  <c r="AC12" i="1"/>
  <c r="AE12" i="1"/>
  <c r="E12" i="1"/>
  <c r="AF12" i="1"/>
  <c r="AD13" i="1"/>
  <c r="AC13" i="1"/>
  <c r="AE13" i="1"/>
  <c r="E13" i="1"/>
  <c r="AF13" i="1"/>
  <c r="AD14" i="1"/>
  <c r="AC14" i="1"/>
  <c r="AE14" i="1"/>
  <c r="E14" i="1"/>
  <c r="AF14" i="1"/>
  <c r="AD15" i="1"/>
  <c r="AC15" i="1"/>
  <c r="AE15" i="1"/>
  <c r="E15" i="1"/>
  <c r="AF15" i="1"/>
  <c r="AD16" i="1"/>
  <c r="AC16" i="1"/>
  <c r="AE16" i="1"/>
  <c r="E16" i="1"/>
  <c r="AF16" i="1"/>
  <c r="AD17" i="1"/>
  <c r="AC17" i="1"/>
  <c r="AE17" i="1"/>
  <c r="E17" i="1"/>
  <c r="AF17" i="1"/>
  <c r="AD18" i="1"/>
  <c r="AC18" i="1"/>
  <c r="AE18" i="1"/>
  <c r="E18" i="1"/>
  <c r="AF18" i="1"/>
  <c r="AD19" i="1"/>
  <c r="AC19" i="1"/>
  <c r="AE19" i="1"/>
  <c r="E19" i="1"/>
  <c r="AF19" i="1"/>
  <c r="AD20" i="1"/>
  <c r="AC20" i="1"/>
  <c r="AE20" i="1"/>
  <c r="E20" i="1"/>
  <c r="AF20" i="1"/>
  <c r="AD21" i="1"/>
  <c r="AC21" i="1"/>
  <c r="AE21" i="1"/>
  <c r="E21" i="1"/>
  <c r="AF21" i="1"/>
  <c r="AD22" i="1"/>
  <c r="AC22" i="1"/>
  <c r="AE22" i="1"/>
  <c r="E22" i="1"/>
  <c r="AF22" i="1"/>
  <c r="AD23" i="1"/>
  <c r="AC23" i="1"/>
  <c r="AE23" i="1"/>
  <c r="E23" i="1"/>
  <c r="AF23" i="1"/>
  <c r="AD24" i="1"/>
  <c r="AC24" i="1"/>
  <c r="AE24" i="1"/>
  <c r="E24" i="1"/>
  <c r="AF24" i="1"/>
  <c r="AD25" i="1"/>
  <c r="AC25" i="1"/>
  <c r="AE25" i="1"/>
  <c r="E25" i="1"/>
  <c r="AF25" i="1"/>
  <c r="AD26" i="1"/>
  <c r="AC26" i="1"/>
  <c r="AE26" i="1"/>
  <c r="E26" i="1"/>
  <c r="AF26" i="1"/>
  <c r="AD27" i="1"/>
  <c r="AC27" i="1"/>
  <c r="AE27" i="1"/>
  <c r="E27" i="1"/>
  <c r="AF27" i="1"/>
  <c r="AD28" i="1"/>
  <c r="AC28" i="1"/>
  <c r="AE28" i="1"/>
  <c r="E28" i="1"/>
  <c r="AF28" i="1"/>
  <c r="AD29" i="1"/>
  <c r="AC29" i="1"/>
  <c r="AE29" i="1"/>
  <c r="E29" i="1"/>
  <c r="AF29" i="1"/>
  <c r="AD30" i="1"/>
  <c r="AC30" i="1"/>
  <c r="AE30" i="1"/>
  <c r="E30" i="1"/>
  <c r="AF30" i="1"/>
  <c r="AD31" i="1"/>
  <c r="AC31" i="1"/>
  <c r="AE31" i="1"/>
  <c r="E31" i="1"/>
  <c r="AF31" i="1"/>
  <c r="AD32" i="1"/>
  <c r="AC32" i="1"/>
  <c r="AE32" i="1"/>
  <c r="E32" i="1"/>
  <c r="AF32" i="1"/>
  <c r="AD33" i="1"/>
  <c r="AC33" i="1"/>
  <c r="AE33" i="1"/>
  <c r="E33" i="1"/>
  <c r="AF33" i="1"/>
  <c r="AD34" i="1"/>
  <c r="AC34" i="1"/>
  <c r="AE34" i="1"/>
  <c r="E34" i="1"/>
  <c r="AF34" i="1"/>
  <c r="AD35" i="1"/>
  <c r="AC35" i="1"/>
  <c r="AE35" i="1"/>
  <c r="E35" i="1"/>
  <c r="AF35" i="1"/>
  <c r="AD36" i="1"/>
  <c r="AC36" i="1"/>
  <c r="AE36" i="1"/>
  <c r="E36" i="1"/>
  <c r="AF36" i="1"/>
  <c r="AD37" i="1"/>
  <c r="AC37" i="1"/>
  <c r="AE37" i="1"/>
  <c r="E37" i="1"/>
  <c r="AF37" i="1"/>
  <c r="AD38" i="1"/>
  <c r="AC38" i="1"/>
  <c r="AE38" i="1"/>
  <c r="E38" i="1"/>
  <c r="AF38" i="1"/>
  <c r="AD39" i="1"/>
  <c r="AC39" i="1"/>
  <c r="AE39" i="1"/>
  <c r="E39" i="1"/>
  <c r="AF39" i="1"/>
  <c r="AD40" i="1"/>
  <c r="AC40" i="1"/>
  <c r="AE40" i="1"/>
  <c r="E40" i="1"/>
  <c r="AF40" i="1"/>
  <c r="AD41" i="1"/>
  <c r="AC41" i="1"/>
  <c r="AE41" i="1"/>
  <c r="E41" i="1"/>
  <c r="AF41" i="1"/>
  <c r="AD42" i="1"/>
  <c r="AC42" i="1"/>
  <c r="AE42" i="1"/>
  <c r="E42" i="1"/>
  <c r="AF42" i="1"/>
  <c r="AD43" i="1"/>
  <c r="AC43" i="1"/>
  <c r="AE43" i="1"/>
  <c r="E43" i="1"/>
  <c r="AF43" i="1"/>
  <c r="AD44" i="1"/>
  <c r="AC44" i="1"/>
  <c r="AE44" i="1"/>
  <c r="E44" i="1"/>
  <c r="AF44" i="1"/>
  <c r="AD45" i="1"/>
  <c r="AC45" i="1"/>
  <c r="AE45" i="1"/>
  <c r="E45" i="1"/>
  <c r="AF45" i="1"/>
  <c r="AD46" i="1"/>
  <c r="AC46" i="1"/>
  <c r="AE46" i="1"/>
  <c r="E46" i="1"/>
  <c r="AF46" i="1"/>
  <c r="AD47" i="1"/>
  <c r="AC47" i="1"/>
  <c r="AE47" i="1"/>
  <c r="E47" i="1"/>
  <c r="AF47" i="1"/>
  <c r="AD48" i="1"/>
  <c r="AC48" i="1"/>
  <c r="AE48" i="1"/>
  <c r="E48" i="1"/>
  <c r="AF48" i="1"/>
  <c r="AD49" i="1"/>
  <c r="AC49" i="1"/>
  <c r="AE49" i="1"/>
  <c r="E49" i="1"/>
  <c r="AF49" i="1"/>
  <c r="AD50" i="1"/>
  <c r="AC50" i="1"/>
  <c r="AE50" i="1"/>
  <c r="E50" i="1"/>
  <c r="AF50" i="1"/>
  <c r="AD51" i="1"/>
  <c r="AC51" i="1"/>
  <c r="AE51" i="1"/>
  <c r="E51" i="1"/>
  <c r="AF51" i="1"/>
  <c r="AD52" i="1"/>
  <c r="AC52" i="1"/>
  <c r="AE52" i="1"/>
  <c r="E52" i="1"/>
  <c r="AF52" i="1"/>
  <c r="AD53" i="1"/>
  <c r="AC53" i="1"/>
  <c r="AE53" i="1"/>
  <c r="E53" i="1"/>
  <c r="AF53" i="1"/>
  <c r="AD54" i="1"/>
  <c r="AC54" i="1"/>
  <c r="AE54" i="1"/>
  <c r="E54" i="1"/>
  <c r="AF54" i="1"/>
  <c r="AD55" i="1"/>
  <c r="AC55" i="1"/>
  <c r="AE55" i="1"/>
  <c r="E55" i="1"/>
  <c r="AF55" i="1"/>
  <c r="AD56" i="1"/>
  <c r="AC56" i="1"/>
  <c r="AE56" i="1"/>
  <c r="E56" i="1"/>
  <c r="AF56" i="1"/>
  <c r="AD57" i="1"/>
  <c r="AC57" i="1"/>
  <c r="AE57" i="1"/>
  <c r="E57" i="1"/>
  <c r="AF57" i="1"/>
  <c r="AD58" i="1"/>
  <c r="AC58" i="1"/>
  <c r="AE58" i="1"/>
  <c r="E58" i="1"/>
  <c r="AF58" i="1"/>
  <c r="AD59" i="1"/>
  <c r="AC59" i="1"/>
  <c r="AE59" i="1"/>
  <c r="E59" i="1"/>
  <c r="AF59" i="1"/>
  <c r="AD60" i="1"/>
  <c r="AC60" i="1"/>
  <c r="AE60" i="1"/>
  <c r="E60" i="1"/>
  <c r="AF60" i="1"/>
  <c r="AD61" i="1"/>
  <c r="AC61" i="1"/>
  <c r="AE61" i="1"/>
  <c r="E61" i="1"/>
  <c r="AF61" i="1"/>
  <c r="AD62" i="1"/>
  <c r="AC62" i="1"/>
  <c r="AE62" i="1"/>
  <c r="E62" i="1"/>
  <c r="AF62" i="1"/>
  <c r="AD63" i="1"/>
  <c r="AC63" i="1"/>
  <c r="AE63" i="1"/>
  <c r="E63" i="1"/>
  <c r="AF63" i="1"/>
  <c r="AD64" i="1"/>
  <c r="AC64" i="1"/>
  <c r="AE64" i="1"/>
  <c r="E64" i="1"/>
  <c r="AF64" i="1"/>
  <c r="AD65" i="1"/>
  <c r="AC65" i="1"/>
  <c r="AE65" i="1"/>
  <c r="E65" i="1"/>
  <c r="AF65" i="1"/>
  <c r="AD66" i="1"/>
  <c r="AC66" i="1"/>
  <c r="AE66" i="1"/>
  <c r="E66" i="1"/>
  <c r="AF66" i="1"/>
  <c r="AD67" i="1"/>
  <c r="AC67" i="1"/>
  <c r="AE67" i="1"/>
  <c r="E67" i="1"/>
  <c r="AF67" i="1"/>
  <c r="AD68" i="1"/>
  <c r="AC68" i="1"/>
  <c r="AE68" i="1"/>
  <c r="E68" i="1"/>
  <c r="AF68" i="1"/>
  <c r="AD69" i="1"/>
  <c r="AC69" i="1"/>
  <c r="AE69" i="1"/>
  <c r="E69" i="1"/>
  <c r="AF69" i="1"/>
  <c r="AD70" i="1"/>
  <c r="AC70" i="1"/>
  <c r="AE70" i="1"/>
  <c r="E70" i="1"/>
  <c r="AF70" i="1"/>
  <c r="AD71" i="1"/>
  <c r="AC71" i="1"/>
  <c r="AE71" i="1"/>
  <c r="E71" i="1"/>
  <c r="AF71" i="1"/>
  <c r="AD72" i="1"/>
  <c r="AC72" i="1"/>
  <c r="AE72" i="1"/>
  <c r="E72" i="1"/>
  <c r="AF72" i="1"/>
  <c r="AD73" i="1"/>
  <c r="AC73" i="1"/>
  <c r="AE73" i="1"/>
  <c r="E73" i="1"/>
  <c r="AF73" i="1"/>
  <c r="AD74" i="1"/>
  <c r="AC74" i="1"/>
  <c r="AE74" i="1"/>
  <c r="E74" i="1"/>
  <c r="AF74" i="1"/>
  <c r="AD75" i="1"/>
  <c r="AC75" i="1"/>
  <c r="AE75" i="1"/>
  <c r="E75" i="1"/>
  <c r="AF75" i="1"/>
  <c r="AD76" i="1"/>
  <c r="AC76" i="1"/>
  <c r="AE76" i="1"/>
  <c r="E76" i="1"/>
  <c r="AF76" i="1"/>
  <c r="AD77" i="1"/>
  <c r="AC77" i="1"/>
  <c r="AE77" i="1"/>
  <c r="E77" i="1"/>
  <c r="AF77" i="1"/>
  <c r="AD78" i="1"/>
  <c r="AC78" i="1"/>
  <c r="AE78" i="1"/>
  <c r="E78" i="1"/>
  <c r="AF78" i="1"/>
  <c r="AD79" i="1"/>
  <c r="AC79" i="1"/>
  <c r="AE79" i="1"/>
  <c r="E79" i="1"/>
  <c r="AF79" i="1"/>
  <c r="AD80" i="1"/>
  <c r="AC80" i="1"/>
  <c r="AE80" i="1"/>
  <c r="E80" i="1"/>
  <c r="AF80" i="1"/>
  <c r="AD81" i="1"/>
  <c r="AC81" i="1"/>
  <c r="AE81" i="1"/>
  <c r="E81" i="1"/>
  <c r="AF81" i="1"/>
  <c r="AD82" i="1"/>
  <c r="AC82" i="1"/>
  <c r="AE82" i="1"/>
  <c r="E82" i="1"/>
  <c r="AF82" i="1"/>
  <c r="AD83" i="1"/>
  <c r="AC83" i="1"/>
  <c r="AE83" i="1"/>
  <c r="E83" i="1"/>
  <c r="AF83" i="1"/>
  <c r="AD84" i="1"/>
  <c r="AC84" i="1"/>
  <c r="AE84" i="1"/>
  <c r="E84" i="1"/>
  <c r="AF84" i="1"/>
  <c r="AD85" i="1"/>
  <c r="AC85" i="1"/>
  <c r="AE85" i="1"/>
  <c r="E85" i="1"/>
  <c r="AF85" i="1"/>
  <c r="AD86" i="1"/>
  <c r="AC86" i="1"/>
  <c r="AE86" i="1"/>
  <c r="E86" i="1"/>
  <c r="AF86" i="1"/>
  <c r="AD87" i="1"/>
  <c r="AC87" i="1"/>
  <c r="AE87" i="1"/>
  <c r="E87" i="1"/>
  <c r="AF87" i="1"/>
  <c r="AD88" i="1"/>
  <c r="AC88" i="1"/>
  <c r="AE88" i="1"/>
  <c r="E88" i="1"/>
  <c r="AF88" i="1"/>
  <c r="AD89" i="1"/>
  <c r="AC89" i="1"/>
  <c r="AE89" i="1"/>
  <c r="E89" i="1"/>
  <c r="AF89" i="1"/>
  <c r="AD90" i="1"/>
  <c r="AC90" i="1"/>
  <c r="AE90" i="1"/>
  <c r="E90" i="1"/>
  <c r="AF90" i="1"/>
  <c r="AD91" i="1"/>
  <c r="AC91" i="1"/>
  <c r="AE91" i="1"/>
  <c r="E91" i="1"/>
  <c r="AF91" i="1"/>
  <c r="AD92" i="1"/>
  <c r="AC92" i="1"/>
  <c r="AE92" i="1"/>
  <c r="E92" i="1"/>
  <c r="AF92" i="1"/>
  <c r="AD93" i="1"/>
  <c r="AC93" i="1"/>
  <c r="AE93" i="1"/>
  <c r="E93" i="1"/>
  <c r="AF93" i="1"/>
  <c r="AD94" i="1"/>
  <c r="AC94" i="1"/>
  <c r="AE94" i="1"/>
  <c r="E94" i="1"/>
  <c r="AF94" i="1"/>
  <c r="AD95" i="1"/>
  <c r="AC95" i="1"/>
  <c r="AE95" i="1"/>
  <c r="E95" i="1"/>
  <c r="AF95" i="1"/>
  <c r="AD96" i="1"/>
  <c r="AC96" i="1"/>
  <c r="AE96" i="1"/>
  <c r="E96" i="1"/>
  <c r="AF96" i="1"/>
  <c r="AD97" i="1"/>
  <c r="AC97" i="1"/>
  <c r="AE97" i="1"/>
  <c r="E97" i="1"/>
  <c r="AF97" i="1"/>
  <c r="AD98" i="1"/>
  <c r="AC98" i="1"/>
  <c r="AE98" i="1"/>
  <c r="E98" i="1"/>
  <c r="AF98" i="1"/>
  <c r="AD99" i="1"/>
  <c r="AC99" i="1"/>
  <c r="AE99" i="1"/>
  <c r="E99" i="1"/>
  <c r="AF99" i="1"/>
  <c r="AD100" i="1"/>
  <c r="AC100" i="1"/>
  <c r="AE100" i="1"/>
  <c r="E100" i="1"/>
  <c r="AF100" i="1"/>
  <c r="AD101" i="1"/>
  <c r="AC101" i="1"/>
  <c r="AE101" i="1"/>
  <c r="E101" i="1"/>
  <c r="AF101" i="1"/>
  <c r="AD102" i="1"/>
  <c r="AC102" i="1"/>
  <c r="AE102" i="1"/>
  <c r="E102" i="1"/>
  <c r="AF102" i="1"/>
  <c r="AD103" i="1"/>
  <c r="AC103" i="1"/>
  <c r="AE103" i="1"/>
  <c r="E103" i="1"/>
  <c r="AF103" i="1"/>
  <c r="AD104" i="1"/>
  <c r="AC104" i="1"/>
  <c r="AE104" i="1"/>
  <c r="E104" i="1"/>
  <c r="AF104" i="1"/>
  <c r="AD105" i="1"/>
  <c r="AC105" i="1"/>
  <c r="AE105" i="1"/>
  <c r="E105" i="1"/>
  <c r="AF105" i="1"/>
  <c r="AD106" i="1"/>
  <c r="AC106" i="1"/>
  <c r="AE106" i="1"/>
  <c r="E106" i="1"/>
  <c r="AF106" i="1"/>
  <c r="AD107" i="1"/>
  <c r="AC107" i="1"/>
  <c r="AE107" i="1"/>
  <c r="E107" i="1"/>
  <c r="AF107" i="1"/>
  <c r="AD108" i="1"/>
  <c r="AC108" i="1"/>
  <c r="AE108" i="1"/>
  <c r="E108" i="1"/>
  <c r="AF108" i="1"/>
  <c r="AD109" i="1"/>
  <c r="AC109" i="1"/>
  <c r="AE109" i="1"/>
  <c r="E109" i="1"/>
  <c r="AF109" i="1"/>
  <c r="AD110" i="1"/>
  <c r="AC110" i="1"/>
  <c r="AE110" i="1"/>
  <c r="E110" i="1"/>
  <c r="AF110" i="1"/>
  <c r="AD111" i="1"/>
  <c r="AC111" i="1"/>
  <c r="AE111" i="1"/>
  <c r="E111" i="1"/>
  <c r="AF111" i="1"/>
  <c r="AD112" i="1"/>
  <c r="AC112" i="1"/>
  <c r="AE112" i="1"/>
  <c r="E112" i="1"/>
  <c r="AF112" i="1"/>
  <c r="AD113" i="1"/>
  <c r="AC113" i="1"/>
  <c r="AE113" i="1"/>
  <c r="E113" i="1"/>
  <c r="AF113" i="1"/>
  <c r="AD114" i="1"/>
  <c r="AC114" i="1"/>
  <c r="AE114" i="1"/>
  <c r="E114" i="1"/>
  <c r="AF114" i="1"/>
  <c r="AD115" i="1"/>
  <c r="AC115" i="1"/>
  <c r="AE115" i="1"/>
  <c r="E115" i="1"/>
  <c r="AF115" i="1"/>
  <c r="AD116" i="1"/>
  <c r="AC116" i="1"/>
  <c r="AE116" i="1"/>
  <c r="E116" i="1"/>
  <c r="AF116" i="1"/>
  <c r="AD117" i="1"/>
  <c r="AC117" i="1"/>
  <c r="AE117" i="1"/>
  <c r="E117" i="1"/>
  <c r="AF117" i="1"/>
  <c r="AD118" i="1"/>
  <c r="AC118" i="1"/>
  <c r="AE118" i="1"/>
  <c r="E118" i="1"/>
  <c r="AF118" i="1"/>
  <c r="AD119" i="1"/>
  <c r="AC119" i="1"/>
  <c r="AE119" i="1"/>
  <c r="E119" i="1"/>
  <c r="AF119" i="1"/>
  <c r="AD120" i="1"/>
  <c r="AC120" i="1"/>
  <c r="AE120" i="1"/>
  <c r="E120" i="1"/>
  <c r="AF120" i="1"/>
  <c r="AD121" i="1"/>
  <c r="AC121" i="1"/>
  <c r="AE121" i="1"/>
  <c r="E121" i="1"/>
  <c r="AF121" i="1"/>
  <c r="AD122" i="1"/>
  <c r="AC122" i="1"/>
  <c r="AE122" i="1"/>
  <c r="E122" i="1"/>
  <c r="AF122" i="1"/>
  <c r="AD123" i="1"/>
  <c r="AC123" i="1"/>
  <c r="AE123" i="1"/>
  <c r="E123" i="1"/>
  <c r="AF123" i="1"/>
  <c r="AD124" i="1"/>
  <c r="AC124" i="1"/>
  <c r="AE124" i="1"/>
  <c r="E124" i="1"/>
  <c r="AF124" i="1"/>
  <c r="AD125" i="1"/>
  <c r="AC125" i="1"/>
  <c r="AE125" i="1"/>
  <c r="E125" i="1"/>
  <c r="AF125" i="1"/>
  <c r="AD126" i="1"/>
  <c r="AC126" i="1"/>
  <c r="AE126" i="1"/>
  <c r="E126" i="1"/>
  <c r="AF126" i="1"/>
  <c r="AD127" i="1"/>
  <c r="AC127" i="1"/>
  <c r="AE127" i="1"/>
  <c r="E127" i="1"/>
  <c r="AF127" i="1"/>
  <c r="AD128" i="1"/>
  <c r="AC128" i="1"/>
  <c r="AE128" i="1"/>
  <c r="E128" i="1"/>
  <c r="AF128" i="1"/>
  <c r="AD129" i="1"/>
  <c r="AC129" i="1"/>
  <c r="AE129" i="1"/>
  <c r="E129" i="1"/>
  <c r="AF129" i="1"/>
  <c r="AD130" i="1"/>
  <c r="AC130" i="1"/>
  <c r="AE130" i="1"/>
  <c r="E130" i="1"/>
  <c r="AF130" i="1"/>
  <c r="AD131" i="1"/>
  <c r="AC131" i="1"/>
  <c r="AE131" i="1"/>
  <c r="E131" i="1"/>
  <c r="AF131" i="1"/>
  <c r="AD132" i="1"/>
  <c r="AC132" i="1"/>
  <c r="AE132" i="1"/>
  <c r="E132" i="1"/>
  <c r="AF132" i="1"/>
  <c r="AD133" i="1"/>
  <c r="AC133" i="1"/>
  <c r="AE133" i="1"/>
  <c r="E133" i="1"/>
  <c r="AF133" i="1"/>
  <c r="AD134" i="1"/>
  <c r="AC134" i="1"/>
  <c r="AE134" i="1"/>
  <c r="E134" i="1"/>
  <c r="AF134" i="1"/>
  <c r="AD135" i="1"/>
  <c r="AC135" i="1"/>
  <c r="AE135" i="1"/>
  <c r="E135" i="1"/>
  <c r="AF135" i="1"/>
  <c r="AD136" i="1"/>
  <c r="AC136" i="1"/>
  <c r="AE136" i="1"/>
  <c r="E136" i="1"/>
  <c r="AF136" i="1"/>
  <c r="AD137" i="1"/>
  <c r="AC137" i="1"/>
  <c r="AE137" i="1"/>
  <c r="E137" i="1"/>
  <c r="AF137" i="1"/>
  <c r="AD138" i="1"/>
  <c r="AC138" i="1"/>
  <c r="AE138" i="1"/>
  <c r="E138" i="1"/>
  <c r="AF138" i="1"/>
  <c r="AD139" i="1"/>
  <c r="AC139" i="1"/>
  <c r="AE139" i="1"/>
  <c r="E139" i="1"/>
  <c r="AF139" i="1"/>
  <c r="AD140" i="1"/>
  <c r="AC140" i="1"/>
  <c r="AE140" i="1"/>
  <c r="E140" i="1"/>
  <c r="AF140" i="1"/>
  <c r="AD141" i="1"/>
  <c r="AC141" i="1"/>
  <c r="AE141" i="1"/>
  <c r="E141" i="1"/>
  <c r="AF141" i="1"/>
  <c r="AD142" i="1"/>
  <c r="AC142" i="1"/>
  <c r="AE142" i="1"/>
  <c r="E142" i="1"/>
  <c r="AF142" i="1"/>
  <c r="AD143" i="1"/>
  <c r="AC143" i="1"/>
  <c r="AE143" i="1"/>
  <c r="E143" i="1"/>
  <c r="AF143" i="1"/>
  <c r="AD144" i="1"/>
  <c r="AC144" i="1"/>
  <c r="AE144" i="1"/>
  <c r="E144" i="1"/>
  <c r="AF144" i="1"/>
  <c r="AD145" i="1"/>
  <c r="AC145" i="1"/>
  <c r="AE145" i="1"/>
  <c r="E145" i="1"/>
  <c r="AF145" i="1"/>
  <c r="AD146" i="1"/>
  <c r="AC146" i="1"/>
  <c r="AE146" i="1"/>
  <c r="E146" i="1"/>
  <c r="AF146" i="1"/>
  <c r="AD147" i="1"/>
  <c r="AC147" i="1"/>
  <c r="AE147" i="1"/>
  <c r="E147" i="1"/>
  <c r="AF147" i="1"/>
  <c r="AD148" i="1"/>
  <c r="AC148" i="1"/>
  <c r="AE148" i="1"/>
  <c r="E148" i="1"/>
  <c r="AF148" i="1"/>
  <c r="AD149" i="1"/>
  <c r="AC149" i="1"/>
  <c r="AE149" i="1"/>
  <c r="E149" i="1"/>
  <c r="AF149" i="1"/>
  <c r="AD150" i="1"/>
  <c r="AC150" i="1"/>
  <c r="AE150" i="1"/>
  <c r="E150" i="1"/>
  <c r="AF150" i="1"/>
  <c r="AD151" i="1"/>
  <c r="AC151" i="1"/>
  <c r="AE151" i="1"/>
  <c r="E151" i="1"/>
  <c r="AF151" i="1"/>
  <c r="AD152" i="1"/>
  <c r="AC152" i="1"/>
  <c r="AE152" i="1"/>
  <c r="E152" i="1"/>
  <c r="AF152" i="1"/>
  <c r="AD153" i="1"/>
  <c r="AC153" i="1"/>
  <c r="AE153" i="1"/>
  <c r="E153" i="1"/>
  <c r="AF153" i="1"/>
  <c r="AD154" i="1"/>
  <c r="AC154" i="1"/>
  <c r="AE154" i="1"/>
  <c r="E154" i="1"/>
  <c r="AF154" i="1"/>
  <c r="AD155" i="1"/>
  <c r="AC155" i="1"/>
  <c r="AE155" i="1"/>
  <c r="E155" i="1"/>
  <c r="AF155" i="1"/>
  <c r="AD156" i="1"/>
  <c r="AC156" i="1"/>
  <c r="AE156" i="1"/>
  <c r="E156" i="1"/>
  <c r="AF156" i="1"/>
  <c r="AD157" i="1"/>
  <c r="AC157" i="1"/>
  <c r="AE157" i="1"/>
  <c r="E157" i="1"/>
  <c r="AF157" i="1"/>
  <c r="AD158" i="1"/>
  <c r="AC158" i="1"/>
  <c r="AE158" i="1"/>
  <c r="E158" i="1"/>
  <c r="AF158" i="1"/>
  <c r="AD159" i="1"/>
  <c r="AC159" i="1"/>
  <c r="AE159" i="1"/>
  <c r="E159" i="1"/>
  <c r="AF159" i="1"/>
  <c r="AD160" i="1"/>
  <c r="AC160" i="1"/>
  <c r="AE160" i="1"/>
  <c r="E160" i="1"/>
  <c r="AF160" i="1"/>
  <c r="AD161" i="1"/>
  <c r="AC161" i="1"/>
  <c r="AE161" i="1"/>
  <c r="E161" i="1"/>
  <c r="AF161" i="1"/>
  <c r="AD162" i="1"/>
  <c r="AC162" i="1"/>
  <c r="AE162" i="1"/>
  <c r="E162" i="1"/>
  <c r="AF162" i="1"/>
  <c r="AD163" i="1"/>
  <c r="AC163" i="1"/>
  <c r="AE163" i="1"/>
  <c r="E163" i="1"/>
  <c r="AF163" i="1"/>
  <c r="AD164" i="1"/>
  <c r="AC164" i="1"/>
  <c r="AE164" i="1"/>
  <c r="E164" i="1"/>
  <c r="AF164" i="1"/>
  <c r="AD165" i="1"/>
  <c r="AC165" i="1"/>
  <c r="AE165" i="1"/>
  <c r="E165" i="1"/>
  <c r="AF165" i="1"/>
  <c r="AD166" i="1"/>
  <c r="AC166" i="1"/>
  <c r="AE166" i="1"/>
  <c r="E166" i="1"/>
  <c r="AF166" i="1"/>
  <c r="AD167" i="1"/>
  <c r="AC167" i="1"/>
  <c r="AE167" i="1"/>
  <c r="E167" i="1"/>
  <c r="AF167" i="1"/>
  <c r="AD168" i="1"/>
  <c r="AC168" i="1"/>
  <c r="AE168" i="1"/>
  <c r="E168" i="1"/>
  <c r="AF168" i="1"/>
  <c r="AD169" i="1"/>
  <c r="AC169" i="1"/>
  <c r="AE169" i="1"/>
  <c r="E169" i="1"/>
  <c r="AF169" i="1"/>
  <c r="AD170" i="1"/>
  <c r="AC170" i="1"/>
  <c r="AE170" i="1"/>
  <c r="E170" i="1"/>
  <c r="AF170" i="1"/>
  <c r="AD171" i="1"/>
  <c r="AC171" i="1"/>
  <c r="AE171" i="1"/>
  <c r="E171" i="1"/>
  <c r="AF171" i="1"/>
  <c r="AD172" i="1"/>
  <c r="AC172" i="1"/>
  <c r="AE172" i="1"/>
  <c r="E172" i="1"/>
  <c r="AF172" i="1"/>
  <c r="AD173" i="1"/>
  <c r="AC173" i="1"/>
  <c r="AE173" i="1"/>
  <c r="E173" i="1"/>
  <c r="AF173" i="1"/>
  <c r="AD174" i="1"/>
  <c r="AC174" i="1"/>
  <c r="AE174" i="1"/>
  <c r="E174" i="1"/>
  <c r="AF174" i="1"/>
  <c r="AD175" i="1"/>
  <c r="AC175" i="1"/>
  <c r="AE175" i="1"/>
  <c r="E175" i="1"/>
  <c r="AF175" i="1"/>
  <c r="AD176" i="1"/>
  <c r="AC176" i="1"/>
  <c r="AE176" i="1"/>
  <c r="E176" i="1"/>
  <c r="AF176" i="1"/>
  <c r="AD177" i="1"/>
  <c r="AC177" i="1"/>
  <c r="AE177" i="1"/>
  <c r="E177" i="1"/>
  <c r="AF177" i="1"/>
  <c r="AD178" i="1"/>
  <c r="AC178" i="1"/>
  <c r="AE178" i="1"/>
  <c r="E178" i="1"/>
  <c r="AF178" i="1"/>
  <c r="AD179" i="1"/>
  <c r="AC179" i="1"/>
  <c r="AE179" i="1"/>
  <c r="E179" i="1"/>
  <c r="AF179" i="1"/>
  <c r="AD180" i="1"/>
  <c r="AC180" i="1"/>
  <c r="AE180" i="1"/>
  <c r="E180" i="1"/>
  <c r="AF180" i="1"/>
  <c r="AD181" i="1"/>
  <c r="AC181" i="1"/>
  <c r="AE181" i="1"/>
  <c r="E181" i="1"/>
  <c r="AF181" i="1"/>
  <c r="AD182" i="1"/>
  <c r="AC182" i="1"/>
  <c r="AE182" i="1"/>
  <c r="E182" i="1"/>
  <c r="AF182" i="1"/>
  <c r="AD183" i="1"/>
  <c r="AC183" i="1"/>
  <c r="AE183" i="1"/>
  <c r="E183" i="1"/>
  <c r="AF183" i="1"/>
  <c r="AD184" i="1"/>
  <c r="AC184" i="1"/>
  <c r="AE184" i="1"/>
  <c r="E184" i="1"/>
  <c r="AF184" i="1"/>
  <c r="AD185" i="1"/>
  <c r="AC185" i="1"/>
  <c r="AE185" i="1"/>
  <c r="E185" i="1"/>
  <c r="AF185" i="1"/>
  <c r="AD186" i="1"/>
  <c r="AC186" i="1"/>
  <c r="AE186" i="1"/>
  <c r="E186" i="1"/>
  <c r="AF186" i="1"/>
  <c r="AD187" i="1"/>
  <c r="AC187" i="1"/>
  <c r="AE187" i="1"/>
  <c r="E187" i="1"/>
  <c r="AF187" i="1"/>
  <c r="AD188" i="1"/>
  <c r="AC188" i="1"/>
  <c r="AE188" i="1"/>
  <c r="E188" i="1"/>
  <c r="AF188" i="1"/>
  <c r="AD189" i="1"/>
  <c r="AC189" i="1"/>
  <c r="AE189" i="1"/>
  <c r="E189" i="1"/>
  <c r="AF189" i="1"/>
  <c r="AD190" i="1"/>
  <c r="AC190" i="1"/>
  <c r="AE190" i="1"/>
  <c r="E190" i="1"/>
  <c r="AF190" i="1"/>
  <c r="AD191" i="1"/>
  <c r="AC191" i="1"/>
  <c r="AE191" i="1"/>
  <c r="E191" i="1"/>
  <c r="AF191" i="1"/>
  <c r="AD192" i="1"/>
  <c r="AC192" i="1"/>
  <c r="AE192" i="1"/>
  <c r="E192" i="1"/>
  <c r="AF192" i="1"/>
  <c r="AD193" i="1"/>
  <c r="AC193" i="1"/>
  <c r="AE193" i="1"/>
  <c r="E193" i="1"/>
  <c r="AF193" i="1"/>
  <c r="AD194" i="1"/>
  <c r="AC194" i="1"/>
  <c r="AE194" i="1"/>
  <c r="E194" i="1"/>
  <c r="AF194" i="1"/>
  <c r="AD195" i="1"/>
  <c r="AC195" i="1"/>
  <c r="AE195" i="1"/>
  <c r="E195" i="1"/>
  <c r="AF195" i="1"/>
  <c r="AD196" i="1"/>
  <c r="AC196" i="1"/>
  <c r="AE196" i="1"/>
  <c r="E196" i="1"/>
  <c r="AF196" i="1"/>
  <c r="AD197" i="1"/>
  <c r="AC197" i="1"/>
  <c r="AE197" i="1"/>
  <c r="E197" i="1"/>
  <c r="AF197" i="1"/>
  <c r="AD198" i="1"/>
  <c r="AC198" i="1"/>
  <c r="AE198" i="1"/>
  <c r="E198" i="1"/>
  <c r="AF198" i="1"/>
  <c r="AD199" i="1"/>
  <c r="AC199" i="1"/>
  <c r="AE199" i="1"/>
  <c r="E199" i="1"/>
  <c r="AF199" i="1"/>
  <c r="AD200" i="1"/>
  <c r="AC200" i="1"/>
  <c r="AE200" i="1"/>
  <c r="E200" i="1"/>
  <c r="AF200" i="1"/>
  <c r="AD201" i="1"/>
  <c r="AC201" i="1"/>
  <c r="AE201" i="1"/>
  <c r="E201" i="1"/>
  <c r="AF201" i="1"/>
  <c r="AD202" i="1"/>
  <c r="AC202" i="1"/>
  <c r="AE202" i="1"/>
  <c r="E202" i="1"/>
  <c r="AF202" i="1"/>
  <c r="AD203" i="1"/>
  <c r="AC203" i="1"/>
  <c r="AE203" i="1"/>
  <c r="E203" i="1"/>
  <c r="AF203" i="1"/>
  <c r="AD204" i="1"/>
  <c r="AC204" i="1"/>
  <c r="AE204" i="1"/>
  <c r="E204" i="1"/>
  <c r="AF204" i="1"/>
  <c r="AD205" i="1"/>
  <c r="AC205" i="1"/>
  <c r="AE205" i="1"/>
  <c r="E205" i="1"/>
  <c r="AF205" i="1"/>
  <c r="AD206" i="1"/>
  <c r="AC206" i="1"/>
  <c r="AE206" i="1"/>
  <c r="E206" i="1"/>
  <c r="AF206" i="1"/>
  <c r="AD207" i="1"/>
  <c r="AC207" i="1"/>
  <c r="AE207" i="1"/>
  <c r="E207" i="1"/>
  <c r="AF207" i="1"/>
  <c r="AD208" i="1"/>
  <c r="AC208" i="1"/>
  <c r="AE208" i="1"/>
  <c r="E208" i="1"/>
  <c r="AF208" i="1"/>
  <c r="AD209" i="1"/>
  <c r="AC209" i="1"/>
  <c r="AE209" i="1"/>
  <c r="E209" i="1"/>
  <c r="AF209" i="1"/>
  <c r="AD210" i="1"/>
  <c r="AC210" i="1"/>
  <c r="AE210" i="1"/>
  <c r="E210" i="1"/>
  <c r="AF210" i="1"/>
  <c r="AD211" i="1"/>
  <c r="AC211" i="1"/>
  <c r="AE211" i="1"/>
  <c r="E211" i="1"/>
  <c r="AF211" i="1"/>
  <c r="AD212" i="1"/>
  <c r="AC212" i="1"/>
  <c r="AE212" i="1"/>
  <c r="E212" i="1"/>
  <c r="AF212" i="1"/>
  <c r="AD213" i="1"/>
  <c r="AC213" i="1"/>
  <c r="AE213" i="1"/>
  <c r="E213" i="1"/>
  <c r="AF213" i="1"/>
  <c r="AD214" i="1"/>
  <c r="AC214" i="1"/>
  <c r="AE214" i="1"/>
  <c r="E214" i="1"/>
  <c r="AF214" i="1"/>
  <c r="AE215" i="1"/>
  <c r="AC215" i="1"/>
  <c r="D163" i="1"/>
  <c r="D164" i="1"/>
  <c r="D165" i="1"/>
  <c r="D166" i="1"/>
  <c r="F163" i="1"/>
  <c r="G163" i="1"/>
  <c r="H163" i="1"/>
  <c r="I163" i="1"/>
  <c r="L163" i="1"/>
  <c r="M163" i="1"/>
  <c r="F164" i="1"/>
  <c r="G164" i="1"/>
  <c r="H164" i="1"/>
  <c r="I164" i="1"/>
  <c r="L164" i="1"/>
  <c r="M164" i="1"/>
  <c r="F165" i="1"/>
  <c r="G165" i="1"/>
  <c r="H165" i="1"/>
  <c r="I165" i="1"/>
  <c r="L165" i="1"/>
  <c r="M165" i="1"/>
  <c r="F166" i="1"/>
  <c r="G166" i="1"/>
  <c r="H166" i="1"/>
  <c r="I166" i="1"/>
  <c r="L166" i="1"/>
  <c r="M166" i="1"/>
  <c r="D167" i="1"/>
  <c r="F167" i="1"/>
  <c r="G167" i="1"/>
  <c r="H167" i="1"/>
  <c r="I167" i="1"/>
  <c r="L167" i="1"/>
  <c r="M167" i="1"/>
  <c r="D168" i="1"/>
  <c r="F168" i="1"/>
  <c r="G168" i="1"/>
  <c r="H168" i="1"/>
  <c r="I168" i="1"/>
  <c r="L168" i="1"/>
  <c r="M168" i="1"/>
  <c r="D169" i="1"/>
  <c r="F169" i="1"/>
  <c r="G169" i="1"/>
  <c r="H169" i="1"/>
  <c r="I169" i="1"/>
  <c r="L169" i="1"/>
  <c r="M169" i="1"/>
  <c r="D170" i="1"/>
  <c r="F170" i="1"/>
  <c r="G170" i="1"/>
  <c r="H170" i="1"/>
  <c r="I170" i="1"/>
  <c r="L170" i="1"/>
  <c r="M170" i="1"/>
  <c r="D171" i="1"/>
  <c r="F171" i="1"/>
  <c r="G171" i="1"/>
  <c r="H171" i="1"/>
  <c r="I171" i="1"/>
  <c r="L171" i="1"/>
  <c r="M171" i="1"/>
  <c r="D172" i="1"/>
  <c r="F172" i="1"/>
  <c r="G172" i="1"/>
  <c r="H172" i="1"/>
  <c r="I172" i="1"/>
  <c r="L172" i="1"/>
  <c r="M172" i="1"/>
  <c r="D173" i="1"/>
  <c r="F173" i="1"/>
  <c r="G173" i="1"/>
  <c r="H173" i="1"/>
  <c r="I173" i="1"/>
  <c r="L173" i="1"/>
  <c r="M173" i="1"/>
  <c r="D174" i="1"/>
  <c r="F174" i="1"/>
  <c r="G174" i="1"/>
  <c r="H174" i="1"/>
  <c r="I174" i="1"/>
  <c r="L174" i="1"/>
  <c r="M174" i="1"/>
  <c r="D175" i="1"/>
  <c r="F175" i="1"/>
  <c r="G175" i="1"/>
  <c r="H175" i="1"/>
  <c r="I175" i="1"/>
  <c r="L175" i="1"/>
  <c r="M175" i="1"/>
  <c r="D176" i="1"/>
  <c r="F176" i="1"/>
  <c r="G176" i="1"/>
  <c r="H176" i="1"/>
  <c r="I176" i="1"/>
  <c r="L176" i="1"/>
  <c r="M176" i="1"/>
  <c r="D177" i="1"/>
  <c r="F177" i="1"/>
  <c r="G177" i="1"/>
  <c r="H177" i="1"/>
  <c r="I177" i="1"/>
  <c r="L177" i="1"/>
  <c r="M177" i="1"/>
  <c r="D178" i="1"/>
  <c r="F178" i="1"/>
  <c r="G178" i="1"/>
  <c r="H178" i="1"/>
  <c r="I178" i="1"/>
  <c r="L178" i="1"/>
  <c r="M178" i="1"/>
  <c r="D179" i="1"/>
  <c r="F179" i="1"/>
  <c r="G179" i="1"/>
  <c r="H179" i="1"/>
  <c r="I179" i="1"/>
  <c r="L179" i="1"/>
  <c r="M179" i="1"/>
  <c r="D180" i="1"/>
  <c r="F180" i="1"/>
  <c r="G180" i="1"/>
  <c r="H180" i="1"/>
  <c r="I180" i="1"/>
  <c r="L180" i="1"/>
  <c r="M180" i="1"/>
  <c r="D181" i="1"/>
  <c r="F181" i="1"/>
  <c r="G181" i="1"/>
  <c r="H181" i="1"/>
  <c r="I181" i="1"/>
  <c r="L181" i="1"/>
  <c r="M181" i="1"/>
  <c r="D182" i="1"/>
  <c r="F182" i="1"/>
  <c r="G182" i="1"/>
  <c r="H182" i="1"/>
  <c r="I182" i="1"/>
  <c r="L182" i="1"/>
  <c r="M182" i="1"/>
  <c r="D183" i="1"/>
  <c r="F183" i="1"/>
  <c r="G183" i="1"/>
  <c r="H183" i="1"/>
  <c r="I183" i="1"/>
  <c r="L183" i="1"/>
  <c r="M183" i="1"/>
  <c r="D184" i="1"/>
  <c r="F184" i="1"/>
  <c r="G184" i="1"/>
  <c r="H184" i="1"/>
  <c r="I184" i="1"/>
  <c r="L184" i="1"/>
  <c r="M184" i="1"/>
  <c r="D185" i="1"/>
  <c r="F185" i="1"/>
  <c r="G185" i="1"/>
  <c r="H185" i="1"/>
  <c r="I185" i="1"/>
  <c r="L185" i="1"/>
  <c r="M185" i="1"/>
  <c r="D186" i="1"/>
  <c r="F186" i="1"/>
  <c r="G186" i="1"/>
  <c r="H186" i="1"/>
  <c r="I186" i="1"/>
  <c r="L186" i="1"/>
  <c r="M186" i="1"/>
  <c r="D187" i="1"/>
  <c r="F187" i="1"/>
  <c r="G187" i="1"/>
  <c r="H187" i="1"/>
  <c r="I187" i="1"/>
  <c r="L187" i="1"/>
  <c r="M187" i="1"/>
  <c r="D188" i="1"/>
  <c r="F188" i="1"/>
  <c r="G188" i="1"/>
  <c r="H188" i="1"/>
  <c r="I188" i="1"/>
  <c r="L188" i="1"/>
  <c r="M188" i="1"/>
  <c r="D189" i="1"/>
  <c r="F189" i="1"/>
  <c r="G189" i="1"/>
  <c r="H189" i="1"/>
  <c r="I189" i="1"/>
  <c r="L189" i="1"/>
  <c r="M189" i="1"/>
  <c r="D190" i="1"/>
  <c r="F190" i="1"/>
  <c r="G190" i="1"/>
  <c r="H190" i="1"/>
  <c r="I190" i="1"/>
  <c r="L190" i="1"/>
  <c r="M190" i="1"/>
  <c r="D191" i="1"/>
  <c r="F191" i="1"/>
  <c r="G191" i="1"/>
  <c r="H191" i="1"/>
  <c r="I191" i="1"/>
  <c r="L191" i="1"/>
  <c r="M191" i="1"/>
  <c r="D192" i="1"/>
  <c r="F192" i="1"/>
  <c r="G192" i="1"/>
  <c r="H192" i="1"/>
  <c r="I192" i="1"/>
  <c r="L192" i="1"/>
  <c r="M192" i="1"/>
  <c r="D193" i="1"/>
  <c r="F193" i="1"/>
  <c r="G193" i="1"/>
  <c r="H193" i="1"/>
  <c r="I193" i="1"/>
  <c r="L193" i="1"/>
  <c r="M193" i="1"/>
  <c r="D194" i="1"/>
  <c r="F194" i="1"/>
  <c r="G194" i="1"/>
  <c r="H194" i="1"/>
  <c r="I194" i="1"/>
  <c r="L194" i="1"/>
  <c r="M194" i="1"/>
  <c r="D195" i="1"/>
  <c r="F195" i="1"/>
  <c r="G195" i="1"/>
  <c r="H195" i="1"/>
  <c r="I195" i="1"/>
  <c r="L195" i="1"/>
  <c r="M195" i="1"/>
  <c r="D196" i="1"/>
  <c r="F196" i="1"/>
  <c r="G196" i="1"/>
  <c r="H196" i="1"/>
  <c r="I196" i="1"/>
  <c r="L196" i="1"/>
  <c r="M196" i="1"/>
  <c r="D197" i="1"/>
  <c r="F197" i="1"/>
  <c r="G197" i="1"/>
  <c r="H197" i="1"/>
  <c r="I197" i="1"/>
  <c r="L197" i="1"/>
  <c r="M197" i="1"/>
  <c r="D198" i="1"/>
  <c r="F198" i="1"/>
  <c r="G198" i="1"/>
  <c r="H198" i="1"/>
  <c r="I198" i="1"/>
  <c r="L198" i="1"/>
  <c r="M198" i="1"/>
  <c r="D199" i="1"/>
  <c r="F199" i="1"/>
  <c r="G199" i="1"/>
  <c r="H199" i="1"/>
  <c r="I199" i="1"/>
  <c r="L199" i="1"/>
  <c r="M199" i="1"/>
  <c r="D200" i="1"/>
  <c r="F200" i="1"/>
  <c r="G200" i="1"/>
  <c r="H200" i="1"/>
  <c r="I200" i="1"/>
  <c r="L200" i="1"/>
  <c r="M200" i="1"/>
  <c r="D201" i="1"/>
  <c r="F201" i="1"/>
  <c r="G201" i="1"/>
  <c r="H201" i="1"/>
  <c r="I201" i="1"/>
  <c r="L201" i="1"/>
  <c r="M201" i="1"/>
  <c r="D202" i="1"/>
  <c r="F202" i="1"/>
  <c r="G202" i="1"/>
  <c r="H202" i="1"/>
  <c r="I202" i="1"/>
  <c r="L202" i="1"/>
  <c r="M202" i="1"/>
  <c r="D203" i="1"/>
  <c r="F203" i="1"/>
  <c r="G203" i="1"/>
  <c r="H203" i="1"/>
  <c r="I203" i="1"/>
  <c r="L203" i="1"/>
  <c r="M203" i="1"/>
  <c r="D204" i="1"/>
  <c r="F204" i="1"/>
  <c r="G204" i="1"/>
  <c r="H204" i="1"/>
  <c r="I204" i="1"/>
  <c r="L204" i="1"/>
  <c r="M204" i="1"/>
  <c r="D205" i="1"/>
  <c r="F205" i="1"/>
  <c r="G205" i="1"/>
  <c r="H205" i="1"/>
  <c r="I205" i="1"/>
  <c r="L205" i="1"/>
  <c r="M205" i="1"/>
  <c r="D206" i="1"/>
  <c r="F206" i="1"/>
  <c r="G206" i="1"/>
  <c r="H206" i="1"/>
  <c r="I206" i="1"/>
  <c r="L206" i="1"/>
  <c r="M206" i="1"/>
  <c r="D207" i="1"/>
  <c r="F207" i="1"/>
  <c r="G207" i="1"/>
  <c r="H207" i="1"/>
  <c r="I207" i="1"/>
  <c r="L207" i="1"/>
  <c r="M207" i="1"/>
  <c r="D208" i="1"/>
  <c r="F208" i="1"/>
  <c r="G208" i="1"/>
  <c r="H208" i="1"/>
  <c r="I208" i="1"/>
  <c r="L208" i="1"/>
  <c r="M208" i="1"/>
  <c r="D209" i="1"/>
  <c r="F209" i="1"/>
  <c r="G209" i="1"/>
  <c r="H209" i="1"/>
  <c r="I209" i="1"/>
  <c r="L209" i="1"/>
  <c r="M209" i="1"/>
  <c r="D210" i="1"/>
  <c r="F210" i="1"/>
  <c r="G210" i="1"/>
  <c r="H210" i="1"/>
  <c r="I210" i="1"/>
  <c r="L210" i="1"/>
  <c r="M210" i="1"/>
  <c r="D211" i="1"/>
  <c r="F211" i="1"/>
  <c r="G211" i="1"/>
  <c r="H211" i="1"/>
  <c r="I211" i="1"/>
  <c r="L211" i="1"/>
  <c r="M211" i="1"/>
  <c r="D212" i="1"/>
  <c r="F212" i="1"/>
  <c r="G212" i="1"/>
  <c r="H212" i="1"/>
  <c r="I212" i="1"/>
  <c r="L212" i="1"/>
  <c r="M212" i="1"/>
  <c r="D213" i="1"/>
  <c r="F213" i="1"/>
  <c r="G213" i="1"/>
  <c r="H213" i="1"/>
  <c r="I213" i="1"/>
  <c r="L213" i="1"/>
  <c r="M213" i="1"/>
  <c r="D214" i="1"/>
  <c r="F214" i="1"/>
  <c r="H214" i="1"/>
  <c r="I214" i="1"/>
  <c r="L214" i="1"/>
  <c r="M214" i="1"/>
  <c r="G214" i="1"/>
  <c r="T214" i="1"/>
  <c r="S214" i="1"/>
  <c r="Q214" i="1"/>
  <c r="A214" i="1"/>
  <c r="B214" i="1"/>
  <c r="C214" i="1"/>
  <c r="T213" i="1"/>
  <c r="S213" i="1"/>
  <c r="Q213" i="1"/>
  <c r="A213" i="1"/>
  <c r="B213" i="1"/>
  <c r="C213" i="1"/>
  <c r="T212" i="1"/>
  <c r="S212" i="1"/>
  <c r="Q212" i="1"/>
  <c r="A212" i="1"/>
  <c r="B212" i="1"/>
  <c r="C212" i="1"/>
  <c r="T211" i="1"/>
  <c r="S211" i="1"/>
  <c r="Q211" i="1"/>
  <c r="A211" i="1"/>
  <c r="B211" i="1"/>
  <c r="C211" i="1"/>
  <c r="T210" i="1"/>
  <c r="S210" i="1"/>
  <c r="Q210" i="1"/>
  <c r="A210" i="1"/>
  <c r="B210" i="1"/>
  <c r="C210" i="1"/>
  <c r="T209" i="1"/>
  <c r="S209" i="1"/>
  <c r="Q209" i="1"/>
  <c r="A209" i="1"/>
  <c r="B209" i="1"/>
  <c r="C209" i="1"/>
  <c r="T208" i="1"/>
  <c r="S208" i="1"/>
  <c r="Q208" i="1"/>
  <c r="A208" i="1"/>
  <c r="B208" i="1"/>
  <c r="C208" i="1"/>
  <c r="T207" i="1"/>
  <c r="S207" i="1"/>
  <c r="Q207" i="1"/>
  <c r="A207" i="1"/>
  <c r="B207" i="1"/>
  <c r="C207" i="1"/>
  <c r="T206" i="1"/>
  <c r="S206" i="1"/>
  <c r="Q206" i="1"/>
  <c r="A206" i="1"/>
  <c r="B206" i="1"/>
  <c r="C206" i="1"/>
  <c r="T205" i="1"/>
  <c r="S205" i="1"/>
  <c r="Q205" i="1"/>
  <c r="A205" i="1"/>
  <c r="B205" i="1"/>
  <c r="C205" i="1"/>
  <c r="T204" i="1"/>
  <c r="S204" i="1"/>
  <c r="Q204" i="1"/>
  <c r="A204" i="1"/>
  <c r="B204" i="1"/>
  <c r="C204" i="1"/>
  <c r="T203" i="1"/>
  <c r="S203" i="1"/>
  <c r="Q203" i="1"/>
  <c r="A203" i="1"/>
  <c r="B203" i="1"/>
  <c r="C203" i="1"/>
  <c r="T202" i="1"/>
  <c r="S202" i="1"/>
  <c r="Q202" i="1"/>
  <c r="A202" i="1"/>
  <c r="B202" i="1"/>
  <c r="C202" i="1"/>
  <c r="T201" i="1"/>
  <c r="S201" i="1"/>
  <c r="Q201" i="1"/>
  <c r="A201" i="1"/>
  <c r="B201" i="1"/>
  <c r="C201" i="1"/>
  <c r="T200" i="1"/>
  <c r="S200" i="1"/>
  <c r="Q200" i="1"/>
  <c r="A200" i="1"/>
  <c r="B200" i="1"/>
  <c r="C200" i="1"/>
  <c r="T199" i="1"/>
  <c r="S199" i="1"/>
  <c r="Q199" i="1"/>
  <c r="A199" i="1"/>
  <c r="B199" i="1"/>
  <c r="C199" i="1"/>
  <c r="T198" i="1"/>
  <c r="S198" i="1"/>
  <c r="Q198" i="1"/>
  <c r="A198" i="1"/>
  <c r="B198" i="1"/>
  <c r="C198" i="1"/>
  <c r="T197" i="1"/>
  <c r="S197" i="1"/>
  <c r="Q197" i="1"/>
  <c r="A197" i="1"/>
  <c r="B197" i="1"/>
  <c r="C197" i="1"/>
  <c r="T196" i="1"/>
  <c r="S196" i="1"/>
  <c r="Q196" i="1"/>
  <c r="A196" i="1"/>
  <c r="B196" i="1"/>
  <c r="C196" i="1"/>
  <c r="T195" i="1"/>
  <c r="S195" i="1"/>
  <c r="Q195" i="1"/>
  <c r="A195" i="1"/>
  <c r="B195" i="1"/>
  <c r="C195" i="1"/>
  <c r="T194" i="1"/>
  <c r="S194" i="1"/>
  <c r="Q194" i="1"/>
  <c r="A194" i="1"/>
  <c r="B194" i="1"/>
  <c r="C194" i="1"/>
  <c r="T193" i="1"/>
  <c r="S193" i="1"/>
  <c r="Q193" i="1"/>
  <c r="A193" i="1"/>
  <c r="B193" i="1"/>
  <c r="C193" i="1"/>
  <c r="T192" i="1"/>
  <c r="S192" i="1"/>
  <c r="Q192" i="1"/>
  <c r="A192" i="1"/>
  <c r="B192" i="1"/>
  <c r="C192" i="1"/>
  <c r="T191" i="1"/>
  <c r="S191" i="1"/>
  <c r="Q191" i="1"/>
  <c r="A191" i="1"/>
  <c r="B191" i="1"/>
  <c r="C191" i="1"/>
  <c r="T190" i="1"/>
  <c r="S190" i="1"/>
  <c r="Q190" i="1"/>
  <c r="A190" i="1"/>
  <c r="B190" i="1"/>
  <c r="C190" i="1"/>
  <c r="T189" i="1"/>
  <c r="S189" i="1"/>
  <c r="Q189" i="1"/>
  <c r="A189" i="1"/>
  <c r="B189" i="1"/>
  <c r="C189" i="1"/>
  <c r="T188" i="1"/>
  <c r="S188" i="1"/>
  <c r="Q188" i="1"/>
  <c r="A188" i="1"/>
  <c r="B188" i="1"/>
  <c r="C188" i="1"/>
  <c r="T187" i="1"/>
  <c r="S187" i="1"/>
  <c r="Q187" i="1"/>
  <c r="A187" i="1"/>
  <c r="B187" i="1"/>
  <c r="C187" i="1"/>
  <c r="T186" i="1"/>
  <c r="S186" i="1"/>
  <c r="Q186" i="1"/>
  <c r="A186" i="1"/>
  <c r="B186" i="1"/>
  <c r="C186" i="1"/>
  <c r="T185" i="1"/>
  <c r="S185" i="1"/>
  <c r="Q185" i="1"/>
  <c r="A185" i="1"/>
  <c r="B185" i="1"/>
  <c r="C185" i="1"/>
  <c r="T184" i="1"/>
  <c r="S184" i="1"/>
  <c r="Q184" i="1"/>
  <c r="A184" i="1"/>
  <c r="B184" i="1"/>
  <c r="C184" i="1"/>
  <c r="T183" i="1"/>
  <c r="S183" i="1"/>
  <c r="Q183" i="1"/>
  <c r="A183" i="1"/>
  <c r="B183" i="1"/>
  <c r="C183" i="1"/>
  <c r="T182" i="1"/>
  <c r="S182" i="1"/>
  <c r="Q182" i="1"/>
  <c r="A182" i="1"/>
  <c r="B182" i="1"/>
  <c r="C182" i="1"/>
  <c r="T181" i="1"/>
  <c r="S181" i="1"/>
  <c r="Q181" i="1"/>
  <c r="A181" i="1"/>
  <c r="B181" i="1"/>
  <c r="C181" i="1"/>
  <c r="T180" i="1"/>
  <c r="S180" i="1"/>
  <c r="Q180" i="1"/>
  <c r="A180" i="1"/>
  <c r="B180" i="1"/>
  <c r="C180" i="1"/>
  <c r="T179" i="1"/>
  <c r="S179" i="1"/>
  <c r="Q179" i="1"/>
  <c r="A179" i="1"/>
  <c r="B179" i="1"/>
  <c r="C179" i="1"/>
  <c r="T178" i="1"/>
  <c r="S178" i="1"/>
  <c r="Q178" i="1"/>
  <c r="A178" i="1"/>
  <c r="B178" i="1"/>
  <c r="C178" i="1"/>
  <c r="T177" i="1"/>
  <c r="S177" i="1"/>
  <c r="Q177" i="1"/>
  <c r="A177" i="1"/>
  <c r="B177" i="1"/>
  <c r="C177" i="1"/>
  <c r="T176" i="1"/>
  <c r="S176" i="1"/>
  <c r="Q176" i="1"/>
  <c r="A176" i="1"/>
  <c r="B176" i="1"/>
  <c r="C176" i="1"/>
  <c r="T175" i="1"/>
  <c r="S175" i="1"/>
  <c r="Q175" i="1"/>
  <c r="A175" i="1"/>
  <c r="B175" i="1"/>
  <c r="C175" i="1"/>
  <c r="T174" i="1"/>
  <c r="S174" i="1"/>
  <c r="Q174" i="1"/>
  <c r="A174" i="1"/>
  <c r="B174" i="1"/>
  <c r="C174" i="1"/>
  <c r="T173" i="1"/>
  <c r="S173" i="1"/>
  <c r="Q173" i="1"/>
  <c r="A173" i="1"/>
  <c r="B173" i="1"/>
  <c r="C173" i="1"/>
  <c r="T172" i="1"/>
  <c r="S172" i="1"/>
  <c r="Q172" i="1"/>
  <c r="A172" i="1"/>
  <c r="B172" i="1"/>
  <c r="C172" i="1"/>
  <c r="T171" i="1"/>
  <c r="S171" i="1"/>
  <c r="Q171" i="1"/>
  <c r="A171" i="1"/>
  <c r="B171" i="1"/>
  <c r="C171" i="1"/>
  <c r="T170" i="1"/>
  <c r="S170" i="1"/>
  <c r="Q170" i="1"/>
  <c r="A170" i="1"/>
  <c r="B170" i="1"/>
  <c r="C170" i="1"/>
  <c r="T169" i="1"/>
  <c r="S169" i="1"/>
  <c r="Q169" i="1"/>
  <c r="A169" i="1"/>
  <c r="B169" i="1"/>
  <c r="C169" i="1"/>
  <c r="T168" i="1"/>
  <c r="S168" i="1"/>
  <c r="Q168" i="1"/>
  <c r="A168" i="1"/>
  <c r="B168" i="1"/>
  <c r="C168" i="1"/>
  <c r="T167" i="1"/>
  <c r="S167" i="1"/>
  <c r="Q167" i="1"/>
  <c r="A167" i="1"/>
  <c r="B167" i="1"/>
  <c r="C167" i="1"/>
  <c r="T166" i="1"/>
  <c r="S166" i="1"/>
  <c r="Q166" i="1"/>
  <c r="A166" i="1"/>
  <c r="B166" i="1"/>
  <c r="C166" i="1"/>
  <c r="T165" i="1"/>
  <c r="S165" i="1"/>
  <c r="Q165" i="1"/>
  <c r="A165" i="1"/>
  <c r="B165" i="1"/>
  <c r="C165" i="1"/>
  <c r="T164" i="1"/>
  <c r="S164" i="1"/>
  <c r="Q164" i="1"/>
  <c r="A164" i="1"/>
  <c r="B164" i="1"/>
  <c r="C164" i="1"/>
  <c r="T163" i="1"/>
  <c r="S163" i="1"/>
  <c r="Q163" i="1"/>
  <c r="A163" i="1"/>
  <c r="B163" i="1"/>
  <c r="C163" i="1"/>
  <c r="T162" i="1"/>
  <c r="S162" i="1"/>
  <c r="Q162" i="1"/>
  <c r="A162" i="1"/>
  <c r="B162" i="1"/>
  <c r="C162" i="1"/>
  <c r="P162" i="1"/>
  <c r="J162" i="1"/>
  <c r="K162" i="1"/>
  <c r="O162" i="1"/>
  <c r="N162" i="1"/>
  <c r="M162" i="1"/>
  <c r="L162" i="1"/>
  <c r="I162" i="1"/>
  <c r="H162" i="1"/>
  <c r="D162" i="1"/>
  <c r="T161" i="1"/>
  <c r="S161" i="1"/>
  <c r="Q161" i="1"/>
  <c r="A161" i="1"/>
  <c r="B161" i="1"/>
  <c r="C161" i="1"/>
  <c r="P161" i="1"/>
  <c r="J161" i="1"/>
  <c r="K161" i="1"/>
  <c r="O161" i="1"/>
  <c r="N161" i="1"/>
  <c r="M161" i="1"/>
  <c r="L161" i="1"/>
  <c r="I161" i="1"/>
  <c r="H161" i="1"/>
  <c r="D161" i="1"/>
  <c r="T160" i="1"/>
  <c r="S160" i="1"/>
  <c r="Q160" i="1"/>
  <c r="A160" i="1"/>
  <c r="B160" i="1"/>
  <c r="C160" i="1"/>
  <c r="P160" i="1"/>
  <c r="J160" i="1"/>
  <c r="K160" i="1"/>
  <c r="O160" i="1"/>
  <c r="N160" i="1"/>
  <c r="M160" i="1"/>
  <c r="L160" i="1"/>
  <c r="I160" i="1"/>
  <c r="H160" i="1"/>
  <c r="D160" i="1"/>
  <c r="T159" i="1"/>
  <c r="S159" i="1"/>
  <c r="Q159" i="1"/>
  <c r="A159" i="1"/>
  <c r="B159" i="1"/>
  <c r="C159" i="1"/>
  <c r="P159" i="1"/>
  <c r="J159" i="1"/>
  <c r="K159" i="1"/>
  <c r="O159" i="1"/>
  <c r="N159" i="1"/>
  <c r="M159" i="1"/>
  <c r="L159" i="1"/>
  <c r="I159" i="1"/>
  <c r="H159" i="1"/>
  <c r="D159" i="1"/>
  <c r="T158" i="1"/>
  <c r="S158" i="1"/>
  <c r="Q158" i="1"/>
  <c r="A158" i="1"/>
  <c r="B158" i="1"/>
  <c r="C158" i="1"/>
  <c r="P158" i="1"/>
  <c r="J158" i="1"/>
  <c r="K158" i="1"/>
  <c r="O158" i="1"/>
  <c r="N158" i="1"/>
  <c r="M158" i="1"/>
  <c r="L158" i="1"/>
  <c r="I158" i="1"/>
  <c r="H158" i="1"/>
  <c r="D158" i="1"/>
  <c r="T157" i="1"/>
  <c r="S157" i="1"/>
  <c r="Q157" i="1"/>
  <c r="A157" i="1"/>
  <c r="B157" i="1"/>
  <c r="C157" i="1"/>
  <c r="P157" i="1"/>
  <c r="J157" i="1"/>
  <c r="K157" i="1"/>
  <c r="O157" i="1"/>
  <c r="N157" i="1"/>
  <c r="M157" i="1"/>
  <c r="L157" i="1"/>
  <c r="I157" i="1"/>
  <c r="H157" i="1"/>
  <c r="D157" i="1"/>
  <c r="T156" i="1"/>
  <c r="S156" i="1"/>
  <c r="Q156" i="1"/>
  <c r="A156" i="1"/>
  <c r="B156" i="1"/>
  <c r="C156" i="1"/>
  <c r="P156" i="1"/>
  <c r="J156" i="1"/>
  <c r="K156" i="1"/>
  <c r="O156" i="1"/>
  <c r="N156" i="1"/>
  <c r="M156" i="1"/>
  <c r="L156" i="1"/>
  <c r="I156" i="1"/>
  <c r="H156" i="1"/>
  <c r="D156" i="1"/>
  <c r="T155" i="1"/>
  <c r="S155" i="1"/>
  <c r="Q155" i="1"/>
  <c r="A155" i="1"/>
  <c r="B155" i="1"/>
  <c r="C155" i="1"/>
  <c r="P155" i="1"/>
  <c r="J155" i="1"/>
  <c r="K155" i="1"/>
  <c r="O155" i="1"/>
  <c r="N155" i="1"/>
  <c r="M155" i="1"/>
  <c r="L155" i="1"/>
  <c r="I155" i="1"/>
  <c r="H155" i="1"/>
  <c r="D155" i="1"/>
  <c r="T154" i="1"/>
  <c r="S154" i="1"/>
  <c r="Q154" i="1"/>
  <c r="A154" i="1"/>
  <c r="B154" i="1"/>
  <c r="C154" i="1"/>
  <c r="P154" i="1"/>
  <c r="J154" i="1"/>
  <c r="K154" i="1"/>
  <c r="O154" i="1"/>
  <c r="N154" i="1"/>
  <c r="M154" i="1"/>
  <c r="L154" i="1"/>
  <c r="I154" i="1"/>
  <c r="H154" i="1"/>
  <c r="D154" i="1"/>
  <c r="T153" i="1"/>
  <c r="S153" i="1"/>
  <c r="Q153" i="1"/>
  <c r="A153" i="1"/>
  <c r="B153" i="1"/>
  <c r="C153" i="1"/>
  <c r="P153" i="1"/>
  <c r="J153" i="1"/>
  <c r="K153" i="1"/>
  <c r="O153" i="1"/>
  <c r="N153" i="1"/>
  <c r="M153" i="1"/>
  <c r="L153" i="1"/>
  <c r="I153" i="1"/>
  <c r="H153" i="1"/>
  <c r="D153" i="1"/>
  <c r="T152" i="1"/>
  <c r="S152" i="1"/>
  <c r="Q152" i="1"/>
  <c r="A152" i="1"/>
  <c r="B152" i="1"/>
  <c r="C152" i="1"/>
  <c r="P152" i="1"/>
  <c r="J152" i="1"/>
  <c r="K152" i="1"/>
  <c r="O152" i="1"/>
  <c r="N152" i="1"/>
  <c r="M152" i="1"/>
  <c r="L152" i="1"/>
  <c r="I152" i="1"/>
  <c r="H152" i="1"/>
  <c r="D152" i="1"/>
  <c r="T151" i="1"/>
  <c r="S151" i="1"/>
  <c r="Q151" i="1"/>
  <c r="A151" i="1"/>
  <c r="B151" i="1"/>
  <c r="C151" i="1"/>
  <c r="P151" i="1"/>
  <c r="J151" i="1"/>
  <c r="K151" i="1"/>
  <c r="O151" i="1"/>
  <c r="N151" i="1"/>
  <c r="M151" i="1"/>
  <c r="L151" i="1"/>
  <c r="I151" i="1"/>
  <c r="H151" i="1"/>
  <c r="D151" i="1"/>
  <c r="T150" i="1"/>
  <c r="S150" i="1"/>
  <c r="Q150" i="1"/>
  <c r="A150" i="1"/>
  <c r="B150" i="1"/>
  <c r="C150" i="1"/>
  <c r="P150" i="1"/>
  <c r="J150" i="1"/>
  <c r="K150" i="1"/>
  <c r="O150" i="1"/>
  <c r="N150" i="1"/>
  <c r="M150" i="1"/>
  <c r="L150" i="1"/>
  <c r="I150" i="1"/>
  <c r="H150" i="1"/>
  <c r="D150" i="1"/>
  <c r="T149" i="1"/>
  <c r="S149" i="1"/>
  <c r="Q149" i="1"/>
  <c r="A149" i="1"/>
  <c r="B149" i="1"/>
  <c r="C149" i="1"/>
  <c r="P149" i="1"/>
  <c r="J149" i="1"/>
  <c r="K149" i="1"/>
  <c r="O149" i="1"/>
  <c r="N149" i="1"/>
  <c r="M149" i="1"/>
  <c r="L149" i="1"/>
  <c r="I149" i="1"/>
  <c r="H149" i="1"/>
  <c r="D149" i="1"/>
  <c r="T148" i="1"/>
  <c r="S148" i="1"/>
  <c r="Q148" i="1"/>
  <c r="A148" i="1"/>
  <c r="B148" i="1"/>
  <c r="C148" i="1"/>
  <c r="P148" i="1"/>
  <c r="J148" i="1"/>
  <c r="K148" i="1"/>
  <c r="O148" i="1"/>
  <c r="N148" i="1"/>
  <c r="M148" i="1"/>
  <c r="L148" i="1"/>
  <c r="I148" i="1"/>
  <c r="H148" i="1"/>
  <c r="D148" i="1"/>
  <c r="T147" i="1"/>
  <c r="S147" i="1"/>
  <c r="Q147" i="1"/>
  <c r="A147" i="1"/>
  <c r="B147" i="1"/>
  <c r="C147" i="1"/>
  <c r="P147" i="1"/>
  <c r="J147" i="1"/>
  <c r="K147" i="1"/>
  <c r="O147" i="1"/>
  <c r="N147" i="1"/>
  <c r="M147" i="1"/>
  <c r="L147" i="1"/>
  <c r="I147" i="1"/>
  <c r="H147" i="1"/>
  <c r="D147" i="1"/>
  <c r="T146" i="1"/>
  <c r="S146" i="1"/>
  <c r="Q146" i="1"/>
  <c r="A146" i="1"/>
  <c r="B146" i="1"/>
  <c r="C146" i="1"/>
  <c r="P146" i="1"/>
  <c r="J146" i="1"/>
  <c r="K146" i="1"/>
  <c r="O146" i="1"/>
  <c r="N146" i="1"/>
  <c r="M146" i="1"/>
  <c r="L146" i="1"/>
  <c r="I146" i="1"/>
  <c r="H146" i="1"/>
  <c r="D146" i="1"/>
  <c r="T145" i="1"/>
  <c r="S145" i="1"/>
  <c r="Q145" i="1"/>
  <c r="A145" i="1"/>
  <c r="B145" i="1"/>
  <c r="C145" i="1"/>
  <c r="P145" i="1"/>
  <c r="J145" i="1"/>
  <c r="K145" i="1"/>
  <c r="O145" i="1"/>
  <c r="N145" i="1"/>
  <c r="M145" i="1"/>
  <c r="L145" i="1"/>
  <c r="I145" i="1"/>
  <c r="H145" i="1"/>
  <c r="D145" i="1"/>
  <c r="T144" i="1"/>
  <c r="S144" i="1"/>
  <c r="Q144" i="1"/>
  <c r="A144" i="1"/>
  <c r="B144" i="1"/>
  <c r="C144" i="1"/>
  <c r="P144" i="1"/>
  <c r="J144" i="1"/>
  <c r="K144" i="1"/>
  <c r="O144" i="1"/>
  <c r="N144" i="1"/>
  <c r="M144" i="1"/>
  <c r="L144" i="1"/>
  <c r="I144" i="1"/>
  <c r="H144" i="1"/>
  <c r="D144" i="1"/>
  <c r="T143" i="1"/>
  <c r="S143" i="1"/>
  <c r="Q143" i="1"/>
  <c r="A143" i="1"/>
  <c r="B143" i="1"/>
  <c r="C143" i="1"/>
  <c r="P143" i="1"/>
  <c r="J143" i="1"/>
  <c r="K143" i="1"/>
  <c r="O143" i="1"/>
  <c r="N143" i="1"/>
  <c r="M143" i="1"/>
  <c r="L143" i="1"/>
  <c r="I143" i="1"/>
  <c r="H143" i="1"/>
  <c r="D143" i="1"/>
  <c r="T142" i="1"/>
  <c r="S142" i="1"/>
  <c r="Q142" i="1"/>
  <c r="A142" i="1"/>
  <c r="B142" i="1"/>
  <c r="C142" i="1"/>
  <c r="P142" i="1"/>
  <c r="J142" i="1"/>
  <c r="K142" i="1"/>
  <c r="O142" i="1"/>
  <c r="N142" i="1"/>
  <c r="M142" i="1"/>
  <c r="L142" i="1"/>
  <c r="I142" i="1"/>
  <c r="H142" i="1"/>
  <c r="D142" i="1"/>
  <c r="T141" i="1"/>
  <c r="S141" i="1"/>
  <c r="Q141" i="1"/>
  <c r="A141" i="1"/>
  <c r="B141" i="1"/>
  <c r="C141" i="1"/>
  <c r="P141" i="1"/>
  <c r="J141" i="1"/>
  <c r="K141" i="1"/>
  <c r="O141" i="1"/>
  <c r="N141" i="1"/>
  <c r="M141" i="1"/>
  <c r="L141" i="1"/>
  <c r="I141" i="1"/>
  <c r="H141" i="1"/>
  <c r="D141" i="1"/>
  <c r="T140" i="1"/>
  <c r="S140" i="1"/>
  <c r="Q140" i="1"/>
  <c r="A140" i="1"/>
  <c r="B140" i="1"/>
  <c r="C140" i="1"/>
  <c r="P140" i="1"/>
  <c r="J140" i="1"/>
  <c r="K140" i="1"/>
  <c r="O140" i="1"/>
  <c r="N140" i="1"/>
  <c r="M140" i="1"/>
  <c r="L140" i="1"/>
  <c r="I140" i="1"/>
  <c r="H140" i="1"/>
  <c r="D140" i="1"/>
  <c r="T139" i="1"/>
  <c r="S139" i="1"/>
  <c r="Q139" i="1"/>
  <c r="A139" i="1"/>
  <c r="B139" i="1"/>
  <c r="C139" i="1"/>
  <c r="P139" i="1"/>
  <c r="J139" i="1"/>
  <c r="K139" i="1"/>
  <c r="O139" i="1"/>
  <c r="N139" i="1"/>
  <c r="M139" i="1"/>
  <c r="L139" i="1"/>
  <c r="I139" i="1"/>
  <c r="H139" i="1"/>
  <c r="D139" i="1"/>
  <c r="T138" i="1"/>
  <c r="S138" i="1"/>
  <c r="Q138" i="1"/>
  <c r="A138" i="1"/>
  <c r="B138" i="1"/>
  <c r="C138" i="1"/>
  <c r="P138" i="1"/>
  <c r="J138" i="1"/>
  <c r="K138" i="1"/>
  <c r="O138" i="1"/>
  <c r="N138" i="1"/>
  <c r="M138" i="1"/>
  <c r="L138" i="1"/>
  <c r="I138" i="1"/>
  <c r="H138" i="1"/>
  <c r="D138" i="1"/>
  <c r="T137" i="1"/>
  <c r="S137" i="1"/>
  <c r="Q137" i="1"/>
  <c r="A137" i="1"/>
  <c r="B137" i="1"/>
  <c r="C137" i="1"/>
  <c r="P137" i="1"/>
  <c r="J137" i="1"/>
  <c r="K137" i="1"/>
  <c r="O137" i="1"/>
  <c r="N137" i="1"/>
  <c r="M137" i="1"/>
  <c r="L137" i="1"/>
  <c r="I137" i="1"/>
  <c r="H137" i="1"/>
  <c r="D137" i="1"/>
  <c r="T136" i="1"/>
  <c r="S136" i="1"/>
  <c r="Q136" i="1"/>
  <c r="A136" i="1"/>
  <c r="B136" i="1"/>
  <c r="C136" i="1"/>
  <c r="P136" i="1"/>
  <c r="J136" i="1"/>
  <c r="K136" i="1"/>
  <c r="O136" i="1"/>
  <c r="N136" i="1"/>
  <c r="M136" i="1"/>
  <c r="L136" i="1"/>
  <c r="I136" i="1"/>
  <c r="H136" i="1"/>
  <c r="D136" i="1"/>
  <c r="T135" i="1"/>
  <c r="S135" i="1"/>
  <c r="Q135" i="1"/>
  <c r="A135" i="1"/>
  <c r="B135" i="1"/>
  <c r="C135" i="1"/>
  <c r="P135" i="1"/>
  <c r="J135" i="1"/>
  <c r="K135" i="1"/>
  <c r="O135" i="1"/>
  <c r="N135" i="1"/>
  <c r="M135" i="1"/>
  <c r="L135" i="1"/>
  <c r="I135" i="1"/>
  <c r="H135" i="1"/>
  <c r="D135" i="1"/>
  <c r="T134" i="1"/>
  <c r="S134" i="1"/>
  <c r="Q134" i="1"/>
  <c r="A134" i="1"/>
  <c r="B134" i="1"/>
  <c r="C134" i="1"/>
  <c r="P134" i="1"/>
  <c r="J134" i="1"/>
  <c r="K134" i="1"/>
  <c r="O134" i="1"/>
  <c r="N134" i="1"/>
  <c r="M134" i="1"/>
  <c r="L134" i="1"/>
  <c r="I134" i="1"/>
  <c r="H134" i="1"/>
  <c r="D134" i="1"/>
  <c r="T133" i="1"/>
  <c r="S133" i="1"/>
  <c r="Q133" i="1"/>
  <c r="A133" i="1"/>
  <c r="B133" i="1"/>
  <c r="C133" i="1"/>
  <c r="P133" i="1"/>
  <c r="J133" i="1"/>
  <c r="K133" i="1"/>
  <c r="O133" i="1"/>
  <c r="N133" i="1"/>
  <c r="M133" i="1"/>
  <c r="L133" i="1"/>
  <c r="I133" i="1"/>
  <c r="H133" i="1"/>
  <c r="D133" i="1"/>
  <c r="T132" i="1"/>
  <c r="S132" i="1"/>
  <c r="Q132" i="1"/>
  <c r="A132" i="1"/>
  <c r="B132" i="1"/>
  <c r="C132" i="1"/>
  <c r="P132" i="1"/>
  <c r="J132" i="1"/>
  <c r="K132" i="1"/>
  <c r="O132" i="1"/>
  <c r="N132" i="1"/>
  <c r="M132" i="1"/>
  <c r="L132" i="1"/>
  <c r="I132" i="1"/>
  <c r="H132" i="1"/>
  <c r="D132" i="1"/>
  <c r="T131" i="1"/>
  <c r="S131" i="1"/>
  <c r="Q131" i="1"/>
  <c r="A131" i="1"/>
  <c r="B131" i="1"/>
  <c r="C131" i="1"/>
  <c r="P131" i="1"/>
  <c r="J131" i="1"/>
  <c r="K131" i="1"/>
  <c r="O131" i="1"/>
  <c r="N131" i="1"/>
  <c r="M131" i="1"/>
  <c r="L131" i="1"/>
  <c r="I131" i="1"/>
  <c r="H131" i="1"/>
  <c r="D131" i="1"/>
  <c r="T130" i="1"/>
  <c r="S130" i="1"/>
  <c r="Q130" i="1"/>
  <c r="A130" i="1"/>
  <c r="B130" i="1"/>
  <c r="C130" i="1"/>
  <c r="P130" i="1"/>
  <c r="J130" i="1"/>
  <c r="K130" i="1"/>
  <c r="O130" i="1"/>
  <c r="N130" i="1"/>
  <c r="M130" i="1"/>
  <c r="L130" i="1"/>
  <c r="I130" i="1"/>
  <c r="H130" i="1"/>
  <c r="D130" i="1"/>
  <c r="T129" i="1"/>
  <c r="S129" i="1"/>
  <c r="Q129" i="1"/>
  <c r="A129" i="1"/>
  <c r="B129" i="1"/>
  <c r="C129" i="1"/>
  <c r="P129" i="1"/>
  <c r="J129" i="1"/>
  <c r="K129" i="1"/>
  <c r="O129" i="1"/>
  <c r="N129" i="1"/>
  <c r="M129" i="1"/>
  <c r="L129" i="1"/>
  <c r="I129" i="1"/>
  <c r="H129" i="1"/>
  <c r="D129" i="1"/>
  <c r="T128" i="1"/>
  <c r="S128" i="1"/>
  <c r="Q128" i="1"/>
  <c r="A128" i="1"/>
  <c r="B128" i="1"/>
  <c r="C128" i="1"/>
  <c r="P128" i="1"/>
  <c r="J128" i="1"/>
  <c r="K128" i="1"/>
  <c r="O128" i="1"/>
  <c r="N128" i="1"/>
  <c r="M128" i="1"/>
  <c r="L128" i="1"/>
  <c r="I128" i="1"/>
  <c r="H128" i="1"/>
  <c r="D128" i="1"/>
  <c r="T127" i="1"/>
  <c r="S127" i="1"/>
  <c r="Q127" i="1"/>
  <c r="A127" i="1"/>
  <c r="B127" i="1"/>
  <c r="C127" i="1"/>
  <c r="P127" i="1"/>
  <c r="J127" i="1"/>
  <c r="K127" i="1"/>
  <c r="O127" i="1"/>
  <c r="N127" i="1"/>
  <c r="M127" i="1"/>
  <c r="L127" i="1"/>
  <c r="I127" i="1"/>
  <c r="H127" i="1"/>
  <c r="D127" i="1"/>
  <c r="T126" i="1"/>
  <c r="S126" i="1"/>
  <c r="Q126" i="1"/>
  <c r="A126" i="1"/>
  <c r="B126" i="1"/>
  <c r="C126" i="1"/>
  <c r="P126" i="1"/>
  <c r="J126" i="1"/>
  <c r="K126" i="1"/>
  <c r="O126" i="1"/>
  <c r="N126" i="1"/>
  <c r="M126" i="1"/>
  <c r="L126" i="1"/>
  <c r="I126" i="1"/>
  <c r="H126" i="1"/>
  <c r="D126" i="1"/>
  <c r="T125" i="1"/>
  <c r="S125" i="1"/>
  <c r="Q125" i="1"/>
  <c r="A125" i="1"/>
  <c r="B125" i="1"/>
  <c r="C125" i="1"/>
  <c r="P125" i="1"/>
  <c r="J125" i="1"/>
  <c r="K125" i="1"/>
  <c r="O125" i="1"/>
  <c r="N125" i="1"/>
  <c r="M125" i="1"/>
  <c r="L125" i="1"/>
  <c r="I125" i="1"/>
  <c r="H125" i="1"/>
  <c r="D125" i="1"/>
  <c r="T124" i="1"/>
  <c r="S124" i="1"/>
  <c r="Q124" i="1"/>
  <c r="A124" i="1"/>
  <c r="B124" i="1"/>
  <c r="C124" i="1"/>
  <c r="P124" i="1"/>
  <c r="J124" i="1"/>
  <c r="K124" i="1"/>
  <c r="O124" i="1"/>
  <c r="N124" i="1"/>
  <c r="M124" i="1"/>
  <c r="L124" i="1"/>
  <c r="I124" i="1"/>
  <c r="H124" i="1"/>
  <c r="D124" i="1"/>
  <c r="T123" i="1"/>
  <c r="S123" i="1"/>
  <c r="Q123" i="1"/>
  <c r="A123" i="1"/>
  <c r="B123" i="1"/>
  <c r="C123" i="1"/>
  <c r="P123" i="1"/>
  <c r="J123" i="1"/>
  <c r="K123" i="1"/>
  <c r="O123" i="1"/>
  <c r="N123" i="1"/>
  <c r="M123" i="1"/>
  <c r="L123" i="1"/>
  <c r="I123" i="1"/>
  <c r="H123" i="1"/>
  <c r="D123" i="1"/>
  <c r="T122" i="1"/>
  <c r="S122" i="1"/>
  <c r="Q122" i="1"/>
  <c r="A122" i="1"/>
  <c r="B122" i="1"/>
  <c r="C122" i="1"/>
  <c r="P122" i="1"/>
  <c r="J122" i="1"/>
  <c r="K122" i="1"/>
  <c r="O122" i="1"/>
  <c r="N122" i="1"/>
  <c r="M122" i="1"/>
  <c r="L122" i="1"/>
  <c r="I122" i="1"/>
  <c r="H122" i="1"/>
  <c r="D122" i="1"/>
  <c r="T121" i="1"/>
  <c r="S121" i="1"/>
  <c r="Q121" i="1"/>
  <c r="A121" i="1"/>
  <c r="B121" i="1"/>
  <c r="C121" i="1"/>
  <c r="P121" i="1"/>
  <c r="J121" i="1"/>
  <c r="K121" i="1"/>
  <c r="O121" i="1"/>
  <c r="N121" i="1"/>
  <c r="M121" i="1"/>
  <c r="L121" i="1"/>
  <c r="I121" i="1"/>
  <c r="H121" i="1"/>
  <c r="D121" i="1"/>
  <c r="T120" i="1"/>
  <c r="S120" i="1"/>
  <c r="Q120" i="1"/>
  <c r="A120" i="1"/>
  <c r="B120" i="1"/>
  <c r="C120" i="1"/>
  <c r="P120" i="1"/>
  <c r="J120" i="1"/>
  <c r="K120" i="1"/>
  <c r="O120" i="1"/>
  <c r="N120" i="1"/>
  <c r="M120" i="1"/>
  <c r="L120" i="1"/>
  <c r="I120" i="1"/>
  <c r="H120" i="1"/>
  <c r="D120" i="1"/>
  <c r="T119" i="1"/>
  <c r="S119" i="1"/>
  <c r="Q119" i="1"/>
  <c r="A119" i="1"/>
  <c r="B119" i="1"/>
  <c r="C119" i="1"/>
  <c r="P119" i="1"/>
  <c r="J119" i="1"/>
  <c r="K119" i="1"/>
  <c r="O119" i="1"/>
  <c r="N119" i="1"/>
  <c r="M119" i="1"/>
  <c r="L119" i="1"/>
  <c r="I119" i="1"/>
  <c r="H119" i="1"/>
  <c r="D119" i="1"/>
  <c r="T118" i="1"/>
  <c r="S118" i="1"/>
  <c r="Q118" i="1"/>
  <c r="A118" i="1"/>
  <c r="B118" i="1"/>
  <c r="C118" i="1"/>
  <c r="P118" i="1"/>
  <c r="J118" i="1"/>
  <c r="K118" i="1"/>
  <c r="O118" i="1"/>
  <c r="N118" i="1"/>
  <c r="M118" i="1"/>
  <c r="L118" i="1"/>
  <c r="I118" i="1"/>
  <c r="H118" i="1"/>
  <c r="D118" i="1"/>
  <c r="T117" i="1"/>
  <c r="S117" i="1"/>
  <c r="Q117" i="1"/>
  <c r="A117" i="1"/>
  <c r="B117" i="1"/>
  <c r="C117" i="1"/>
  <c r="P117" i="1"/>
  <c r="J117" i="1"/>
  <c r="K117" i="1"/>
  <c r="O117" i="1"/>
  <c r="N117" i="1"/>
  <c r="M117" i="1"/>
  <c r="L117" i="1"/>
  <c r="I117" i="1"/>
  <c r="H117" i="1"/>
  <c r="D117" i="1"/>
  <c r="T116" i="1"/>
  <c r="S116" i="1"/>
  <c r="Q116" i="1"/>
  <c r="A116" i="1"/>
  <c r="B116" i="1"/>
  <c r="C116" i="1"/>
  <c r="P116" i="1"/>
  <c r="J116" i="1"/>
  <c r="K116" i="1"/>
  <c r="O116" i="1"/>
  <c r="N116" i="1"/>
  <c r="M116" i="1"/>
  <c r="L116" i="1"/>
  <c r="I116" i="1"/>
  <c r="H116" i="1"/>
  <c r="D116" i="1"/>
  <c r="T115" i="1"/>
  <c r="S115" i="1"/>
  <c r="Q115" i="1"/>
  <c r="A115" i="1"/>
  <c r="B115" i="1"/>
  <c r="C115" i="1"/>
  <c r="P115" i="1"/>
  <c r="J115" i="1"/>
  <c r="K115" i="1"/>
  <c r="O115" i="1"/>
  <c r="N115" i="1"/>
  <c r="M115" i="1"/>
  <c r="L115" i="1"/>
  <c r="I115" i="1"/>
  <c r="H115" i="1"/>
  <c r="D115" i="1"/>
  <c r="T114" i="1"/>
  <c r="S114" i="1"/>
  <c r="Q114" i="1"/>
  <c r="A114" i="1"/>
  <c r="B114" i="1"/>
  <c r="C114" i="1"/>
  <c r="P114" i="1"/>
  <c r="J114" i="1"/>
  <c r="K114" i="1"/>
  <c r="O114" i="1"/>
  <c r="N114" i="1"/>
  <c r="M114" i="1"/>
  <c r="L114" i="1"/>
  <c r="I114" i="1"/>
  <c r="H114" i="1"/>
  <c r="D114" i="1"/>
  <c r="T113" i="1"/>
  <c r="S113" i="1"/>
  <c r="Q113" i="1"/>
  <c r="A113" i="1"/>
  <c r="B113" i="1"/>
  <c r="C113" i="1"/>
  <c r="P113" i="1"/>
  <c r="J113" i="1"/>
  <c r="K113" i="1"/>
  <c r="O113" i="1"/>
  <c r="N113" i="1"/>
  <c r="M113" i="1"/>
  <c r="L113" i="1"/>
  <c r="I113" i="1"/>
  <c r="H113" i="1"/>
  <c r="D113" i="1"/>
  <c r="T112" i="1"/>
  <c r="S112" i="1"/>
  <c r="Q112" i="1"/>
  <c r="A112" i="1"/>
  <c r="B112" i="1"/>
  <c r="C112" i="1"/>
  <c r="P112" i="1"/>
  <c r="J112" i="1"/>
  <c r="K112" i="1"/>
  <c r="O112" i="1"/>
  <c r="N112" i="1"/>
  <c r="M112" i="1"/>
  <c r="L112" i="1"/>
  <c r="I112" i="1"/>
  <c r="H112" i="1"/>
  <c r="D112" i="1"/>
  <c r="T111" i="1"/>
  <c r="S111" i="1"/>
  <c r="Q111" i="1"/>
  <c r="A111" i="1"/>
  <c r="B111" i="1"/>
  <c r="C111" i="1"/>
  <c r="P111" i="1"/>
  <c r="J111" i="1"/>
  <c r="K111" i="1"/>
  <c r="O111" i="1"/>
  <c r="N111" i="1"/>
  <c r="M111" i="1"/>
  <c r="L111" i="1"/>
  <c r="I111" i="1"/>
  <c r="H111" i="1"/>
  <c r="D111" i="1"/>
  <c r="T110" i="1"/>
  <c r="S110" i="1"/>
  <c r="Q110" i="1"/>
  <c r="A110" i="1"/>
  <c r="B110" i="1"/>
  <c r="C110" i="1"/>
  <c r="P110" i="1"/>
  <c r="J110" i="1"/>
  <c r="K110" i="1"/>
  <c r="O110" i="1"/>
  <c r="N110" i="1"/>
  <c r="M110" i="1"/>
  <c r="L110" i="1"/>
  <c r="I110" i="1"/>
  <c r="H110" i="1"/>
  <c r="D110" i="1"/>
  <c r="T109" i="1"/>
  <c r="S109" i="1"/>
  <c r="Q109" i="1"/>
  <c r="A109" i="1"/>
  <c r="B109" i="1"/>
  <c r="C109" i="1"/>
  <c r="P109" i="1"/>
  <c r="J109" i="1"/>
  <c r="K109" i="1"/>
  <c r="O109" i="1"/>
  <c r="N109" i="1"/>
  <c r="M109" i="1"/>
  <c r="L109" i="1"/>
  <c r="I109" i="1"/>
  <c r="H109" i="1"/>
  <c r="D109" i="1"/>
  <c r="T108" i="1"/>
  <c r="S108" i="1"/>
  <c r="Q108" i="1"/>
  <c r="A108" i="1"/>
  <c r="B108" i="1"/>
  <c r="C108" i="1"/>
  <c r="P108" i="1"/>
  <c r="J108" i="1"/>
  <c r="K108" i="1"/>
  <c r="O108" i="1"/>
  <c r="N108" i="1"/>
  <c r="M108" i="1"/>
  <c r="L108" i="1"/>
  <c r="I108" i="1"/>
  <c r="H108" i="1"/>
  <c r="D108" i="1"/>
  <c r="T107" i="1"/>
  <c r="S107" i="1"/>
  <c r="Q107" i="1"/>
  <c r="A107" i="1"/>
  <c r="B107" i="1"/>
  <c r="C107" i="1"/>
  <c r="P107" i="1"/>
  <c r="J107" i="1"/>
  <c r="K107" i="1"/>
  <c r="O107" i="1"/>
  <c r="N107" i="1"/>
  <c r="M107" i="1"/>
  <c r="L107" i="1"/>
  <c r="I107" i="1"/>
  <c r="H107" i="1"/>
  <c r="D107" i="1"/>
  <c r="T106" i="1"/>
  <c r="S106" i="1"/>
  <c r="Q106" i="1"/>
  <c r="A106" i="1"/>
  <c r="B106" i="1"/>
  <c r="C106" i="1"/>
  <c r="P106" i="1"/>
  <c r="J106" i="1"/>
  <c r="K106" i="1"/>
  <c r="O106" i="1"/>
  <c r="N106" i="1"/>
  <c r="M106" i="1"/>
  <c r="L106" i="1"/>
  <c r="I106" i="1"/>
  <c r="H106" i="1"/>
  <c r="D106" i="1"/>
  <c r="T105" i="1"/>
  <c r="S105" i="1"/>
  <c r="Q105" i="1"/>
  <c r="A105" i="1"/>
  <c r="B105" i="1"/>
  <c r="C105" i="1"/>
  <c r="P105" i="1"/>
  <c r="J105" i="1"/>
  <c r="K105" i="1"/>
  <c r="O105" i="1"/>
  <c r="N105" i="1"/>
  <c r="M105" i="1"/>
  <c r="L105" i="1"/>
  <c r="I105" i="1"/>
  <c r="H105" i="1"/>
  <c r="D105" i="1"/>
  <c r="T104" i="1"/>
  <c r="S104" i="1"/>
  <c r="Q104" i="1"/>
  <c r="A104" i="1"/>
  <c r="B104" i="1"/>
  <c r="C104" i="1"/>
  <c r="P104" i="1"/>
  <c r="J104" i="1"/>
  <c r="K104" i="1"/>
  <c r="O104" i="1"/>
  <c r="N104" i="1"/>
  <c r="M104" i="1"/>
  <c r="L104" i="1"/>
  <c r="I104" i="1"/>
  <c r="H104" i="1"/>
  <c r="D104" i="1"/>
  <c r="T103" i="1"/>
  <c r="S103" i="1"/>
  <c r="Q103" i="1"/>
  <c r="A103" i="1"/>
  <c r="B103" i="1"/>
  <c r="C103" i="1"/>
  <c r="P103" i="1"/>
  <c r="J103" i="1"/>
  <c r="K103" i="1"/>
  <c r="O103" i="1"/>
  <c r="N103" i="1"/>
  <c r="M103" i="1"/>
  <c r="L103" i="1"/>
  <c r="I103" i="1"/>
  <c r="H103" i="1"/>
  <c r="D103" i="1"/>
  <c r="T102" i="1"/>
  <c r="S102" i="1"/>
  <c r="Q102" i="1"/>
  <c r="A102" i="1"/>
  <c r="B102" i="1"/>
  <c r="C102" i="1"/>
  <c r="P102" i="1"/>
  <c r="J102" i="1"/>
  <c r="K102" i="1"/>
  <c r="O102" i="1"/>
  <c r="N102" i="1"/>
  <c r="M102" i="1"/>
  <c r="L102" i="1"/>
  <c r="I102" i="1"/>
  <c r="H102" i="1"/>
  <c r="D102" i="1"/>
  <c r="T101" i="1"/>
  <c r="S101" i="1"/>
  <c r="Q101" i="1"/>
  <c r="A101" i="1"/>
  <c r="B101" i="1"/>
  <c r="C101" i="1"/>
  <c r="P101" i="1"/>
  <c r="J101" i="1"/>
  <c r="K101" i="1"/>
  <c r="O101" i="1"/>
  <c r="N101" i="1"/>
  <c r="M101" i="1"/>
  <c r="L101" i="1"/>
  <c r="I101" i="1"/>
  <c r="H101" i="1"/>
  <c r="D101" i="1"/>
  <c r="T100" i="1"/>
  <c r="S100" i="1"/>
  <c r="Q100" i="1"/>
  <c r="A100" i="1"/>
  <c r="B100" i="1"/>
  <c r="C100" i="1"/>
  <c r="P100" i="1"/>
  <c r="J100" i="1"/>
  <c r="K100" i="1"/>
  <c r="O100" i="1"/>
  <c r="N100" i="1"/>
  <c r="M100" i="1"/>
  <c r="L100" i="1"/>
  <c r="I100" i="1"/>
  <c r="H100" i="1"/>
  <c r="D100" i="1"/>
  <c r="T99" i="1"/>
  <c r="S99" i="1"/>
  <c r="Q99" i="1"/>
  <c r="A99" i="1"/>
  <c r="B99" i="1"/>
  <c r="C99" i="1"/>
  <c r="P99" i="1"/>
  <c r="J99" i="1"/>
  <c r="K99" i="1"/>
  <c r="O99" i="1"/>
  <c r="N99" i="1"/>
  <c r="M99" i="1"/>
  <c r="L99" i="1"/>
  <c r="I99" i="1"/>
  <c r="H99" i="1"/>
  <c r="D99" i="1"/>
  <c r="T98" i="1"/>
  <c r="S98" i="1"/>
  <c r="Q98" i="1"/>
  <c r="A98" i="1"/>
  <c r="B98" i="1"/>
  <c r="C98" i="1"/>
  <c r="P98" i="1"/>
  <c r="J98" i="1"/>
  <c r="K98" i="1"/>
  <c r="O98" i="1"/>
  <c r="N98" i="1"/>
  <c r="M98" i="1"/>
  <c r="L98" i="1"/>
  <c r="I98" i="1"/>
  <c r="H98" i="1"/>
  <c r="D98" i="1"/>
  <c r="T97" i="1"/>
  <c r="S97" i="1"/>
  <c r="Q97" i="1"/>
  <c r="A97" i="1"/>
  <c r="B97" i="1"/>
  <c r="C97" i="1"/>
  <c r="P97" i="1"/>
  <c r="J97" i="1"/>
  <c r="K97" i="1"/>
  <c r="O97" i="1"/>
  <c r="N97" i="1"/>
  <c r="M97" i="1"/>
  <c r="L97" i="1"/>
  <c r="I97" i="1"/>
  <c r="H97" i="1"/>
  <c r="D97" i="1"/>
  <c r="T96" i="1"/>
  <c r="S96" i="1"/>
  <c r="Q96" i="1"/>
  <c r="A96" i="1"/>
  <c r="B96" i="1"/>
  <c r="C96" i="1"/>
  <c r="P96" i="1"/>
  <c r="J96" i="1"/>
  <c r="K96" i="1"/>
  <c r="O96" i="1"/>
  <c r="N96" i="1"/>
  <c r="M96" i="1"/>
  <c r="L96" i="1"/>
  <c r="I96" i="1"/>
  <c r="H96" i="1"/>
  <c r="D96" i="1"/>
  <c r="T95" i="1"/>
  <c r="S95" i="1"/>
  <c r="Q95" i="1"/>
  <c r="A95" i="1"/>
  <c r="B95" i="1"/>
  <c r="C95" i="1"/>
  <c r="P95" i="1"/>
  <c r="J95" i="1"/>
  <c r="K95" i="1"/>
  <c r="O95" i="1"/>
  <c r="N95" i="1"/>
  <c r="M95" i="1"/>
  <c r="L95" i="1"/>
  <c r="I95" i="1"/>
  <c r="H95" i="1"/>
  <c r="D95" i="1"/>
  <c r="T94" i="1"/>
  <c r="S94" i="1"/>
  <c r="Q94" i="1"/>
  <c r="A94" i="1"/>
  <c r="B94" i="1"/>
  <c r="C94" i="1"/>
  <c r="P94" i="1"/>
  <c r="J94" i="1"/>
  <c r="K94" i="1"/>
  <c r="O94" i="1"/>
  <c r="N94" i="1"/>
  <c r="M94" i="1"/>
  <c r="L94" i="1"/>
  <c r="I94" i="1"/>
  <c r="H94" i="1"/>
  <c r="D94" i="1"/>
  <c r="T93" i="1"/>
  <c r="S93" i="1"/>
  <c r="Q93" i="1"/>
  <c r="A93" i="1"/>
  <c r="B93" i="1"/>
  <c r="C93" i="1"/>
  <c r="P93" i="1"/>
  <c r="J93" i="1"/>
  <c r="K93" i="1"/>
  <c r="O93" i="1"/>
  <c r="N93" i="1"/>
  <c r="M93" i="1"/>
  <c r="L93" i="1"/>
  <c r="I93" i="1"/>
  <c r="H93" i="1"/>
  <c r="D93" i="1"/>
  <c r="T92" i="1"/>
  <c r="S92" i="1"/>
  <c r="Q92" i="1"/>
  <c r="A92" i="1"/>
  <c r="B92" i="1"/>
  <c r="C92" i="1"/>
  <c r="P92" i="1"/>
  <c r="J92" i="1"/>
  <c r="K92" i="1"/>
  <c r="O92" i="1"/>
  <c r="N92" i="1"/>
  <c r="M92" i="1"/>
  <c r="L92" i="1"/>
  <c r="I92" i="1"/>
  <c r="H92" i="1"/>
  <c r="D92" i="1"/>
  <c r="T91" i="1"/>
  <c r="S91" i="1"/>
  <c r="Q91" i="1"/>
  <c r="A91" i="1"/>
  <c r="B91" i="1"/>
  <c r="C91" i="1"/>
  <c r="P91" i="1"/>
  <c r="J91" i="1"/>
  <c r="K91" i="1"/>
  <c r="O91" i="1"/>
  <c r="N91" i="1"/>
  <c r="M91" i="1"/>
  <c r="L91" i="1"/>
  <c r="I91" i="1"/>
  <c r="H91" i="1"/>
  <c r="D91" i="1"/>
  <c r="T90" i="1"/>
  <c r="S90" i="1"/>
  <c r="Q90" i="1"/>
  <c r="A90" i="1"/>
  <c r="B90" i="1"/>
  <c r="C90" i="1"/>
  <c r="P90" i="1"/>
  <c r="J90" i="1"/>
  <c r="K90" i="1"/>
  <c r="O90" i="1"/>
  <c r="N90" i="1"/>
  <c r="M90" i="1"/>
  <c r="L90" i="1"/>
  <c r="I90" i="1"/>
  <c r="H90" i="1"/>
  <c r="D90" i="1"/>
  <c r="T89" i="1"/>
  <c r="S89" i="1"/>
  <c r="Q89" i="1"/>
  <c r="A89" i="1"/>
  <c r="B89" i="1"/>
  <c r="C89" i="1"/>
  <c r="P89" i="1"/>
  <c r="J89" i="1"/>
  <c r="K89" i="1"/>
  <c r="O89" i="1"/>
  <c r="N89" i="1"/>
  <c r="M89" i="1"/>
  <c r="L89" i="1"/>
  <c r="I89" i="1"/>
  <c r="H89" i="1"/>
  <c r="D89" i="1"/>
  <c r="T88" i="1"/>
  <c r="S88" i="1"/>
  <c r="Q88" i="1"/>
  <c r="A88" i="1"/>
  <c r="B88" i="1"/>
  <c r="C88" i="1"/>
  <c r="P88" i="1"/>
  <c r="J88" i="1"/>
  <c r="K88" i="1"/>
  <c r="O88" i="1"/>
  <c r="N88" i="1"/>
  <c r="M88" i="1"/>
  <c r="L88" i="1"/>
  <c r="I88" i="1"/>
  <c r="H88" i="1"/>
  <c r="D88" i="1"/>
  <c r="T87" i="1"/>
  <c r="S87" i="1"/>
  <c r="Q87" i="1"/>
  <c r="A87" i="1"/>
  <c r="B87" i="1"/>
  <c r="C87" i="1"/>
  <c r="P87" i="1"/>
  <c r="J87" i="1"/>
  <c r="K87" i="1"/>
  <c r="O87" i="1"/>
  <c r="N87" i="1"/>
  <c r="M87" i="1"/>
  <c r="L87" i="1"/>
  <c r="I87" i="1"/>
  <c r="H87" i="1"/>
  <c r="D87" i="1"/>
  <c r="T86" i="1"/>
  <c r="S86" i="1"/>
  <c r="Q86" i="1"/>
  <c r="A86" i="1"/>
  <c r="B86" i="1"/>
  <c r="C86" i="1"/>
  <c r="P86" i="1"/>
  <c r="J86" i="1"/>
  <c r="K86" i="1"/>
  <c r="O86" i="1"/>
  <c r="N86" i="1"/>
  <c r="M86" i="1"/>
  <c r="L86" i="1"/>
  <c r="I86" i="1"/>
  <c r="H86" i="1"/>
  <c r="D86" i="1"/>
  <c r="T85" i="1"/>
  <c r="S85" i="1"/>
  <c r="Q85" i="1"/>
  <c r="A85" i="1"/>
  <c r="B85" i="1"/>
  <c r="C85" i="1"/>
  <c r="P85" i="1"/>
  <c r="J85" i="1"/>
  <c r="K85" i="1"/>
  <c r="O85" i="1"/>
  <c r="N85" i="1"/>
  <c r="M85" i="1"/>
  <c r="L85" i="1"/>
  <c r="I85" i="1"/>
  <c r="H85" i="1"/>
  <c r="D85" i="1"/>
  <c r="T84" i="1"/>
  <c r="S84" i="1"/>
  <c r="Q84" i="1"/>
  <c r="A84" i="1"/>
  <c r="B84" i="1"/>
  <c r="C84" i="1"/>
  <c r="P84" i="1"/>
  <c r="J84" i="1"/>
  <c r="K84" i="1"/>
  <c r="O84" i="1"/>
  <c r="N84" i="1"/>
  <c r="M84" i="1"/>
  <c r="L84" i="1"/>
  <c r="I84" i="1"/>
  <c r="H84" i="1"/>
  <c r="D84" i="1"/>
  <c r="T83" i="1"/>
  <c r="S83" i="1"/>
  <c r="Q83" i="1"/>
  <c r="A83" i="1"/>
  <c r="B83" i="1"/>
  <c r="C83" i="1"/>
  <c r="P83" i="1"/>
  <c r="J83" i="1"/>
  <c r="K83" i="1"/>
  <c r="O83" i="1"/>
  <c r="N83" i="1"/>
  <c r="M83" i="1"/>
  <c r="L83" i="1"/>
  <c r="I83" i="1"/>
  <c r="H83" i="1"/>
  <c r="D83" i="1"/>
  <c r="T82" i="1"/>
  <c r="S82" i="1"/>
  <c r="Q82" i="1"/>
  <c r="A82" i="1"/>
  <c r="B82" i="1"/>
  <c r="C82" i="1"/>
  <c r="P82" i="1"/>
  <c r="J82" i="1"/>
  <c r="K82" i="1"/>
  <c r="O82" i="1"/>
  <c r="N82" i="1"/>
  <c r="M82" i="1"/>
  <c r="L82" i="1"/>
  <c r="I82" i="1"/>
  <c r="H82" i="1"/>
  <c r="D82" i="1"/>
  <c r="T81" i="1"/>
  <c r="S81" i="1"/>
  <c r="Q81" i="1"/>
  <c r="A81" i="1"/>
  <c r="B81" i="1"/>
  <c r="C81" i="1"/>
  <c r="P81" i="1"/>
  <c r="J81" i="1"/>
  <c r="K81" i="1"/>
  <c r="O81" i="1"/>
  <c r="N81" i="1"/>
  <c r="M81" i="1"/>
  <c r="L81" i="1"/>
  <c r="I81" i="1"/>
  <c r="H81" i="1"/>
  <c r="D81" i="1"/>
  <c r="T80" i="1"/>
  <c r="S80" i="1"/>
  <c r="Q80" i="1"/>
  <c r="A80" i="1"/>
  <c r="B80" i="1"/>
  <c r="C80" i="1"/>
  <c r="P80" i="1"/>
  <c r="J80" i="1"/>
  <c r="K80" i="1"/>
  <c r="O80" i="1"/>
  <c r="N80" i="1"/>
  <c r="M80" i="1"/>
  <c r="L80" i="1"/>
  <c r="I80" i="1"/>
  <c r="H80" i="1"/>
  <c r="D80" i="1"/>
  <c r="T79" i="1"/>
  <c r="S79" i="1"/>
  <c r="Q79" i="1"/>
  <c r="A79" i="1"/>
  <c r="B79" i="1"/>
  <c r="C79" i="1"/>
  <c r="P79" i="1"/>
  <c r="J79" i="1"/>
  <c r="K79" i="1"/>
  <c r="O79" i="1"/>
  <c r="N79" i="1"/>
  <c r="M79" i="1"/>
  <c r="L79" i="1"/>
  <c r="I79" i="1"/>
  <c r="H79" i="1"/>
  <c r="D79" i="1"/>
  <c r="T78" i="1"/>
  <c r="S78" i="1"/>
  <c r="Q78" i="1"/>
  <c r="A78" i="1"/>
  <c r="B78" i="1"/>
  <c r="C78" i="1"/>
  <c r="P78" i="1"/>
  <c r="J78" i="1"/>
  <c r="K78" i="1"/>
  <c r="O78" i="1"/>
  <c r="N78" i="1"/>
  <c r="M78" i="1"/>
  <c r="L78" i="1"/>
  <c r="I78" i="1"/>
  <c r="H78" i="1"/>
  <c r="D78" i="1"/>
  <c r="T77" i="1"/>
  <c r="S77" i="1"/>
  <c r="Q77" i="1"/>
  <c r="A77" i="1"/>
  <c r="B77" i="1"/>
  <c r="C77" i="1"/>
  <c r="P77" i="1"/>
  <c r="J77" i="1"/>
  <c r="K77" i="1"/>
  <c r="O77" i="1"/>
  <c r="N77" i="1"/>
  <c r="M77" i="1"/>
  <c r="L77" i="1"/>
  <c r="I77" i="1"/>
  <c r="H77" i="1"/>
  <c r="D77" i="1"/>
  <c r="T76" i="1"/>
  <c r="S76" i="1"/>
  <c r="Q76" i="1"/>
  <c r="A76" i="1"/>
  <c r="B76" i="1"/>
  <c r="C76" i="1"/>
  <c r="P76" i="1"/>
  <c r="J76" i="1"/>
  <c r="K76" i="1"/>
  <c r="O76" i="1"/>
  <c r="N76" i="1"/>
  <c r="M76" i="1"/>
  <c r="L76" i="1"/>
  <c r="I76" i="1"/>
  <c r="H76" i="1"/>
  <c r="D76" i="1"/>
  <c r="T75" i="1"/>
  <c r="S75" i="1"/>
  <c r="Q75" i="1"/>
  <c r="A75" i="1"/>
  <c r="B75" i="1"/>
  <c r="C75" i="1"/>
  <c r="P75" i="1"/>
  <c r="J75" i="1"/>
  <c r="K75" i="1"/>
  <c r="O75" i="1"/>
  <c r="N75" i="1"/>
  <c r="M75" i="1"/>
  <c r="L75" i="1"/>
  <c r="I75" i="1"/>
  <c r="H75" i="1"/>
  <c r="D75" i="1"/>
  <c r="T74" i="1"/>
  <c r="S74" i="1"/>
  <c r="Q74" i="1"/>
  <c r="A74" i="1"/>
  <c r="B74" i="1"/>
  <c r="C74" i="1"/>
  <c r="P74" i="1"/>
  <c r="J74" i="1"/>
  <c r="K74" i="1"/>
  <c r="O74" i="1"/>
  <c r="N74" i="1"/>
  <c r="M74" i="1"/>
  <c r="L74" i="1"/>
  <c r="I74" i="1"/>
  <c r="H74" i="1"/>
  <c r="D74" i="1"/>
  <c r="T73" i="1"/>
  <c r="S73" i="1"/>
  <c r="Q73" i="1"/>
  <c r="A73" i="1"/>
  <c r="B73" i="1"/>
  <c r="C73" i="1"/>
  <c r="P73" i="1"/>
  <c r="J73" i="1"/>
  <c r="K73" i="1"/>
  <c r="O73" i="1"/>
  <c r="N73" i="1"/>
  <c r="M73" i="1"/>
  <c r="L73" i="1"/>
  <c r="I73" i="1"/>
  <c r="H73" i="1"/>
  <c r="D73" i="1"/>
  <c r="T72" i="1"/>
  <c r="S72" i="1"/>
  <c r="Q72" i="1"/>
  <c r="A72" i="1"/>
  <c r="B72" i="1"/>
  <c r="C72" i="1"/>
  <c r="P72" i="1"/>
  <c r="J72" i="1"/>
  <c r="K72" i="1"/>
  <c r="O72" i="1"/>
  <c r="N72" i="1"/>
  <c r="M72" i="1"/>
  <c r="L72" i="1"/>
  <c r="I72" i="1"/>
  <c r="H72" i="1"/>
  <c r="D72" i="1"/>
  <c r="T71" i="1"/>
  <c r="S71" i="1"/>
  <c r="Q71" i="1"/>
  <c r="A71" i="1"/>
  <c r="B71" i="1"/>
  <c r="C71" i="1"/>
  <c r="P71" i="1"/>
  <c r="J71" i="1"/>
  <c r="K71" i="1"/>
  <c r="O71" i="1"/>
  <c r="N71" i="1"/>
  <c r="M71" i="1"/>
  <c r="L71" i="1"/>
  <c r="I71" i="1"/>
  <c r="H71" i="1"/>
  <c r="D71" i="1"/>
  <c r="T70" i="1"/>
  <c r="S70" i="1"/>
  <c r="Q70" i="1"/>
  <c r="A70" i="1"/>
  <c r="B70" i="1"/>
  <c r="C70" i="1"/>
  <c r="P70" i="1"/>
  <c r="J70" i="1"/>
  <c r="K70" i="1"/>
  <c r="O70" i="1"/>
  <c r="N70" i="1"/>
  <c r="M70" i="1"/>
  <c r="L70" i="1"/>
  <c r="I70" i="1"/>
  <c r="H70" i="1"/>
  <c r="D70" i="1"/>
  <c r="T69" i="1"/>
  <c r="S69" i="1"/>
  <c r="Q69" i="1"/>
  <c r="A69" i="1"/>
  <c r="B69" i="1"/>
  <c r="C69" i="1"/>
  <c r="P69" i="1"/>
  <c r="J69" i="1"/>
  <c r="K69" i="1"/>
  <c r="O69" i="1"/>
  <c r="N69" i="1"/>
  <c r="M69" i="1"/>
  <c r="L69" i="1"/>
  <c r="I69" i="1"/>
  <c r="H69" i="1"/>
  <c r="D69" i="1"/>
  <c r="T68" i="1"/>
  <c r="S68" i="1"/>
  <c r="Q68" i="1"/>
  <c r="A68" i="1"/>
  <c r="B68" i="1"/>
  <c r="C68" i="1"/>
  <c r="P68" i="1"/>
  <c r="J68" i="1"/>
  <c r="K68" i="1"/>
  <c r="O68" i="1"/>
  <c r="N68" i="1"/>
  <c r="M68" i="1"/>
  <c r="L68" i="1"/>
  <c r="I68" i="1"/>
  <c r="H68" i="1"/>
  <c r="D68" i="1"/>
  <c r="T67" i="1"/>
  <c r="S67" i="1"/>
  <c r="Q67" i="1"/>
  <c r="A67" i="1"/>
  <c r="B67" i="1"/>
  <c r="C67" i="1"/>
  <c r="P67" i="1"/>
  <c r="J67" i="1"/>
  <c r="K67" i="1"/>
  <c r="O67" i="1"/>
  <c r="N67" i="1"/>
  <c r="M67" i="1"/>
  <c r="L67" i="1"/>
  <c r="I67" i="1"/>
  <c r="H67" i="1"/>
  <c r="D67" i="1"/>
  <c r="T66" i="1"/>
  <c r="S66" i="1"/>
  <c r="Q66" i="1"/>
  <c r="A66" i="1"/>
  <c r="B66" i="1"/>
  <c r="C66" i="1"/>
  <c r="P66" i="1"/>
  <c r="J66" i="1"/>
  <c r="K66" i="1"/>
  <c r="O66" i="1"/>
  <c r="N66" i="1"/>
  <c r="M66" i="1"/>
  <c r="L66" i="1"/>
  <c r="I66" i="1"/>
  <c r="H66" i="1"/>
  <c r="D66" i="1"/>
  <c r="T65" i="1"/>
  <c r="S65" i="1"/>
  <c r="Q65" i="1"/>
  <c r="A65" i="1"/>
  <c r="B65" i="1"/>
  <c r="C65" i="1"/>
  <c r="P65" i="1"/>
  <c r="J65" i="1"/>
  <c r="K65" i="1"/>
  <c r="O65" i="1"/>
  <c r="N65" i="1"/>
  <c r="M65" i="1"/>
  <c r="L65" i="1"/>
  <c r="I65" i="1"/>
  <c r="H65" i="1"/>
  <c r="D65" i="1"/>
  <c r="T64" i="1"/>
  <c r="S64" i="1"/>
  <c r="Q64" i="1"/>
  <c r="A64" i="1"/>
  <c r="B64" i="1"/>
  <c r="C64" i="1"/>
  <c r="P64" i="1"/>
  <c r="J64" i="1"/>
  <c r="K64" i="1"/>
  <c r="O64" i="1"/>
  <c r="N64" i="1"/>
  <c r="M64" i="1"/>
  <c r="L64" i="1"/>
  <c r="I64" i="1"/>
  <c r="H64" i="1"/>
  <c r="D64" i="1"/>
  <c r="T63" i="1"/>
  <c r="S63" i="1"/>
  <c r="Q63" i="1"/>
  <c r="A63" i="1"/>
  <c r="B63" i="1"/>
  <c r="C63" i="1"/>
  <c r="P63" i="1"/>
  <c r="J63" i="1"/>
  <c r="K63" i="1"/>
  <c r="O63" i="1"/>
  <c r="N63" i="1"/>
  <c r="M63" i="1"/>
  <c r="L63" i="1"/>
  <c r="I63" i="1"/>
  <c r="H63" i="1"/>
  <c r="D63" i="1"/>
  <c r="T62" i="1"/>
  <c r="S62" i="1"/>
  <c r="Q62" i="1"/>
  <c r="A62" i="1"/>
  <c r="B62" i="1"/>
  <c r="C62" i="1"/>
  <c r="P62" i="1"/>
  <c r="J62" i="1"/>
  <c r="K62" i="1"/>
  <c r="O62" i="1"/>
  <c r="N62" i="1"/>
  <c r="M62" i="1"/>
  <c r="L62" i="1"/>
  <c r="I62" i="1"/>
  <c r="H62" i="1"/>
  <c r="D62" i="1"/>
  <c r="T61" i="1"/>
  <c r="S61" i="1"/>
  <c r="Q61" i="1"/>
  <c r="A61" i="1"/>
  <c r="B61" i="1"/>
  <c r="C61" i="1"/>
  <c r="P61" i="1"/>
  <c r="J61" i="1"/>
  <c r="K61" i="1"/>
  <c r="O61" i="1"/>
  <c r="N61" i="1"/>
  <c r="M61" i="1"/>
  <c r="L61" i="1"/>
  <c r="I61" i="1"/>
  <c r="H61" i="1"/>
  <c r="D61" i="1"/>
  <c r="T60" i="1"/>
  <c r="S60" i="1"/>
  <c r="Q60" i="1"/>
  <c r="A60" i="1"/>
  <c r="B60" i="1"/>
  <c r="C60" i="1"/>
  <c r="P60" i="1"/>
  <c r="J60" i="1"/>
  <c r="K60" i="1"/>
  <c r="O60" i="1"/>
  <c r="N60" i="1"/>
  <c r="M60" i="1"/>
  <c r="L60" i="1"/>
  <c r="I60" i="1"/>
  <c r="H60" i="1"/>
  <c r="D60" i="1"/>
  <c r="T59" i="1"/>
  <c r="S59" i="1"/>
  <c r="Q59" i="1"/>
  <c r="A59" i="1"/>
  <c r="B59" i="1"/>
  <c r="C59" i="1"/>
  <c r="P59" i="1"/>
  <c r="J59" i="1"/>
  <c r="K59" i="1"/>
  <c r="O59" i="1"/>
  <c r="N59" i="1"/>
  <c r="M59" i="1"/>
  <c r="L59" i="1"/>
  <c r="I59" i="1"/>
  <c r="H59" i="1"/>
  <c r="D59" i="1"/>
  <c r="T58" i="1"/>
  <c r="S58" i="1"/>
  <c r="Q58" i="1"/>
  <c r="A58" i="1"/>
  <c r="B58" i="1"/>
  <c r="C58" i="1"/>
  <c r="P58" i="1"/>
  <c r="J58" i="1"/>
  <c r="K58" i="1"/>
  <c r="O58" i="1"/>
  <c r="N58" i="1"/>
  <c r="M58" i="1"/>
  <c r="L58" i="1"/>
  <c r="I58" i="1"/>
  <c r="H58" i="1"/>
  <c r="D58" i="1"/>
  <c r="T57" i="1"/>
  <c r="S57" i="1"/>
  <c r="Q57" i="1"/>
  <c r="A57" i="1"/>
  <c r="B57" i="1"/>
  <c r="C57" i="1"/>
  <c r="P57" i="1"/>
  <c r="J57" i="1"/>
  <c r="K57" i="1"/>
  <c r="O57" i="1"/>
  <c r="N57" i="1"/>
  <c r="M57" i="1"/>
  <c r="L57" i="1"/>
  <c r="I57" i="1"/>
  <c r="H57" i="1"/>
  <c r="D57" i="1"/>
  <c r="T56" i="1"/>
  <c r="S56" i="1"/>
  <c r="Q56" i="1"/>
  <c r="A56" i="1"/>
  <c r="B56" i="1"/>
  <c r="C56" i="1"/>
  <c r="P56" i="1"/>
  <c r="J56" i="1"/>
  <c r="K56" i="1"/>
  <c r="O56" i="1"/>
  <c r="N56" i="1"/>
  <c r="M56" i="1"/>
  <c r="L56" i="1"/>
  <c r="I56" i="1"/>
  <c r="H56" i="1"/>
  <c r="D56" i="1"/>
  <c r="T55" i="1"/>
  <c r="S55" i="1"/>
  <c r="Q55" i="1"/>
  <c r="A55" i="1"/>
  <c r="B55" i="1"/>
  <c r="C55" i="1"/>
  <c r="P55" i="1"/>
  <c r="J55" i="1"/>
  <c r="K55" i="1"/>
  <c r="O55" i="1"/>
  <c r="N55" i="1"/>
  <c r="M55" i="1"/>
  <c r="L55" i="1"/>
  <c r="I55" i="1"/>
  <c r="H55" i="1"/>
  <c r="D55" i="1"/>
  <c r="T54" i="1"/>
  <c r="S54" i="1"/>
  <c r="Q54" i="1"/>
  <c r="A54" i="1"/>
  <c r="B54" i="1"/>
  <c r="C54" i="1"/>
  <c r="P54" i="1"/>
  <c r="J54" i="1"/>
  <c r="K54" i="1"/>
  <c r="O54" i="1"/>
  <c r="N54" i="1"/>
  <c r="M54" i="1"/>
  <c r="L54" i="1"/>
  <c r="I54" i="1"/>
  <c r="H54" i="1"/>
  <c r="D54" i="1"/>
  <c r="T53" i="1"/>
  <c r="S53" i="1"/>
  <c r="Q53" i="1"/>
  <c r="A53" i="1"/>
  <c r="B53" i="1"/>
  <c r="C53" i="1"/>
  <c r="P53" i="1"/>
  <c r="J53" i="1"/>
  <c r="K53" i="1"/>
  <c r="O53" i="1"/>
  <c r="N53" i="1"/>
  <c r="M53" i="1"/>
  <c r="L53" i="1"/>
  <c r="I53" i="1"/>
  <c r="H53" i="1"/>
  <c r="D53" i="1"/>
  <c r="T52" i="1"/>
  <c r="S52" i="1"/>
  <c r="Q52" i="1"/>
  <c r="A52" i="1"/>
  <c r="B52" i="1"/>
  <c r="C52" i="1"/>
  <c r="P52" i="1"/>
  <c r="J52" i="1"/>
  <c r="K52" i="1"/>
  <c r="O52" i="1"/>
  <c r="N52" i="1"/>
  <c r="M52" i="1"/>
  <c r="L52" i="1"/>
  <c r="I52" i="1"/>
  <c r="H52" i="1"/>
  <c r="D52" i="1"/>
  <c r="T51" i="1"/>
  <c r="S51" i="1"/>
  <c r="Q51" i="1"/>
  <c r="A51" i="1"/>
  <c r="B51" i="1"/>
  <c r="C51" i="1"/>
  <c r="P51" i="1"/>
  <c r="J51" i="1"/>
  <c r="K51" i="1"/>
  <c r="O51" i="1"/>
  <c r="N51" i="1"/>
  <c r="M51" i="1"/>
  <c r="L51" i="1"/>
  <c r="I51" i="1"/>
  <c r="H51" i="1"/>
  <c r="D51" i="1"/>
  <c r="T50" i="1"/>
  <c r="S50" i="1"/>
  <c r="Q50" i="1"/>
  <c r="A50" i="1"/>
  <c r="B50" i="1"/>
  <c r="C50" i="1"/>
  <c r="P50" i="1"/>
  <c r="J50" i="1"/>
  <c r="K50" i="1"/>
  <c r="O50" i="1"/>
  <c r="N50" i="1"/>
  <c r="M50" i="1"/>
  <c r="L50" i="1"/>
  <c r="I50" i="1"/>
  <c r="H50" i="1"/>
  <c r="D50" i="1"/>
  <c r="T49" i="1"/>
  <c r="S49" i="1"/>
  <c r="Q49" i="1"/>
  <c r="A49" i="1"/>
  <c r="B49" i="1"/>
  <c r="C49" i="1"/>
  <c r="P49" i="1"/>
  <c r="J49" i="1"/>
  <c r="K49" i="1"/>
  <c r="O49" i="1"/>
  <c r="N49" i="1"/>
  <c r="M49" i="1"/>
  <c r="L49" i="1"/>
  <c r="I49" i="1"/>
  <c r="H49" i="1"/>
  <c r="D49" i="1"/>
  <c r="T48" i="1"/>
  <c r="S48" i="1"/>
  <c r="Q48" i="1"/>
  <c r="A48" i="1"/>
  <c r="B48" i="1"/>
  <c r="C48" i="1"/>
  <c r="P48" i="1"/>
  <c r="J48" i="1"/>
  <c r="K48" i="1"/>
  <c r="O48" i="1"/>
  <c r="N48" i="1"/>
  <c r="M48" i="1"/>
  <c r="L48" i="1"/>
  <c r="I48" i="1"/>
  <c r="H48" i="1"/>
  <c r="D48" i="1"/>
  <c r="T47" i="1"/>
  <c r="S47" i="1"/>
  <c r="Q47" i="1"/>
  <c r="A47" i="1"/>
  <c r="B47" i="1"/>
  <c r="C47" i="1"/>
  <c r="P47" i="1"/>
  <c r="J47" i="1"/>
  <c r="K47" i="1"/>
  <c r="O47" i="1"/>
  <c r="N47" i="1"/>
  <c r="M47" i="1"/>
  <c r="L47" i="1"/>
  <c r="I47" i="1"/>
  <c r="H47" i="1"/>
  <c r="D47" i="1"/>
  <c r="T46" i="1"/>
  <c r="S46" i="1"/>
  <c r="Q46" i="1"/>
  <c r="A46" i="1"/>
  <c r="B46" i="1"/>
  <c r="C46" i="1"/>
  <c r="P46" i="1"/>
  <c r="J46" i="1"/>
  <c r="K46" i="1"/>
  <c r="O46" i="1"/>
  <c r="N46" i="1"/>
  <c r="M46" i="1"/>
  <c r="L46" i="1"/>
  <c r="I46" i="1"/>
  <c r="H46" i="1"/>
  <c r="D46" i="1"/>
  <c r="T45" i="1"/>
  <c r="S45" i="1"/>
  <c r="Q45" i="1"/>
  <c r="A45" i="1"/>
  <c r="B45" i="1"/>
  <c r="C45" i="1"/>
  <c r="P45" i="1"/>
  <c r="J45" i="1"/>
  <c r="K45" i="1"/>
  <c r="O45" i="1"/>
  <c r="N45" i="1"/>
  <c r="M45" i="1"/>
  <c r="L45" i="1"/>
  <c r="I45" i="1"/>
  <c r="H45" i="1"/>
  <c r="D45" i="1"/>
  <c r="T44" i="1"/>
  <c r="S44" i="1"/>
  <c r="Q44" i="1"/>
  <c r="A44" i="1"/>
  <c r="B44" i="1"/>
  <c r="C44" i="1"/>
  <c r="P44" i="1"/>
  <c r="J44" i="1"/>
  <c r="K44" i="1"/>
  <c r="O44" i="1"/>
  <c r="N44" i="1"/>
  <c r="M44" i="1"/>
  <c r="L44" i="1"/>
  <c r="I44" i="1"/>
  <c r="H44" i="1"/>
  <c r="D44" i="1"/>
  <c r="T43" i="1"/>
  <c r="S43" i="1"/>
  <c r="Q43" i="1"/>
  <c r="A43" i="1"/>
  <c r="B43" i="1"/>
  <c r="C43" i="1"/>
  <c r="P43" i="1"/>
  <c r="J43" i="1"/>
  <c r="K43" i="1"/>
  <c r="O43" i="1"/>
  <c r="N43" i="1"/>
  <c r="M43" i="1"/>
  <c r="L43" i="1"/>
  <c r="I43" i="1"/>
  <c r="H43" i="1"/>
  <c r="D43" i="1"/>
  <c r="T42" i="1"/>
  <c r="S42" i="1"/>
  <c r="Q42" i="1"/>
  <c r="A42" i="1"/>
  <c r="B42" i="1"/>
  <c r="C42" i="1"/>
  <c r="P42" i="1"/>
  <c r="J42" i="1"/>
  <c r="K42" i="1"/>
  <c r="O42" i="1"/>
  <c r="N42" i="1"/>
  <c r="M42" i="1"/>
  <c r="L42" i="1"/>
  <c r="I42" i="1"/>
  <c r="H42" i="1"/>
  <c r="D42" i="1"/>
  <c r="T41" i="1"/>
  <c r="S41" i="1"/>
  <c r="Q41" i="1"/>
  <c r="A41" i="1"/>
  <c r="B41" i="1"/>
  <c r="C41" i="1"/>
  <c r="P41" i="1"/>
  <c r="J41" i="1"/>
  <c r="K41" i="1"/>
  <c r="O41" i="1"/>
  <c r="N41" i="1"/>
  <c r="M41" i="1"/>
  <c r="L41" i="1"/>
  <c r="I41" i="1"/>
  <c r="H41" i="1"/>
  <c r="D41" i="1"/>
  <c r="T40" i="1"/>
  <c r="S40" i="1"/>
  <c r="Q40" i="1"/>
  <c r="A40" i="1"/>
  <c r="B40" i="1"/>
  <c r="C40" i="1"/>
  <c r="P40" i="1"/>
  <c r="J40" i="1"/>
  <c r="K40" i="1"/>
  <c r="O40" i="1"/>
  <c r="N40" i="1"/>
  <c r="M40" i="1"/>
  <c r="L40" i="1"/>
  <c r="I40" i="1"/>
  <c r="H40" i="1"/>
  <c r="D40" i="1"/>
  <c r="T39" i="1"/>
  <c r="S39" i="1"/>
  <c r="Q39" i="1"/>
  <c r="A39" i="1"/>
  <c r="B39" i="1"/>
  <c r="C39" i="1"/>
  <c r="P39" i="1"/>
  <c r="J39" i="1"/>
  <c r="K39" i="1"/>
  <c r="O39" i="1"/>
  <c r="N39" i="1"/>
  <c r="M39" i="1"/>
  <c r="L39" i="1"/>
  <c r="I39" i="1"/>
  <c r="H39" i="1"/>
  <c r="D39" i="1"/>
  <c r="T38" i="1"/>
  <c r="S38" i="1"/>
  <c r="Q38" i="1"/>
  <c r="A38" i="1"/>
  <c r="B38" i="1"/>
  <c r="C38" i="1"/>
  <c r="P38" i="1"/>
  <c r="J38" i="1"/>
  <c r="K38" i="1"/>
  <c r="O38" i="1"/>
  <c r="N38" i="1"/>
  <c r="M38" i="1"/>
  <c r="L38" i="1"/>
  <c r="I38" i="1"/>
  <c r="H38" i="1"/>
  <c r="D38" i="1"/>
  <c r="T37" i="1"/>
  <c r="S37" i="1"/>
  <c r="Q37" i="1"/>
  <c r="A37" i="1"/>
  <c r="B37" i="1"/>
  <c r="C37" i="1"/>
  <c r="P37" i="1"/>
  <c r="J37" i="1"/>
  <c r="K37" i="1"/>
  <c r="O37" i="1"/>
  <c r="N37" i="1"/>
  <c r="M37" i="1"/>
  <c r="L37" i="1"/>
  <c r="I37" i="1"/>
  <c r="H37" i="1"/>
  <c r="D37" i="1"/>
  <c r="T36" i="1"/>
  <c r="S36" i="1"/>
  <c r="Q36" i="1"/>
  <c r="A36" i="1"/>
  <c r="B36" i="1"/>
  <c r="C36" i="1"/>
  <c r="P36" i="1"/>
  <c r="J36" i="1"/>
  <c r="K36" i="1"/>
  <c r="O36" i="1"/>
  <c r="N36" i="1"/>
  <c r="M36" i="1"/>
  <c r="L36" i="1"/>
  <c r="I36" i="1"/>
  <c r="H36" i="1"/>
  <c r="D36" i="1"/>
  <c r="T35" i="1"/>
  <c r="S35" i="1"/>
  <c r="Q35" i="1"/>
  <c r="A35" i="1"/>
  <c r="B35" i="1"/>
  <c r="C35" i="1"/>
  <c r="P35" i="1"/>
  <c r="J35" i="1"/>
  <c r="K35" i="1"/>
  <c r="O35" i="1"/>
  <c r="N35" i="1"/>
  <c r="M35" i="1"/>
  <c r="L35" i="1"/>
  <c r="I35" i="1"/>
  <c r="H35" i="1"/>
  <c r="D35" i="1"/>
  <c r="T34" i="1"/>
  <c r="S34" i="1"/>
  <c r="Q34" i="1"/>
  <c r="A34" i="1"/>
  <c r="B34" i="1"/>
  <c r="C34" i="1"/>
  <c r="P34" i="1"/>
  <c r="J34" i="1"/>
  <c r="K34" i="1"/>
  <c r="O34" i="1"/>
  <c r="N34" i="1"/>
  <c r="M34" i="1"/>
  <c r="L34" i="1"/>
  <c r="I34" i="1"/>
  <c r="H34" i="1"/>
  <c r="D34" i="1"/>
  <c r="T33" i="1"/>
  <c r="S33" i="1"/>
  <c r="Q33" i="1"/>
  <c r="A33" i="1"/>
  <c r="B33" i="1"/>
  <c r="C33" i="1"/>
  <c r="P33" i="1"/>
  <c r="J33" i="1"/>
  <c r="K33" i="1"/>
  <c r="O33" i="1"/>
  <c r="N33" i="1"/>
  <c r="M33" i="1"/>
  <c r="L33" i="1"/>
  <c r="I33" i="1"/>
  <c r="H33" i="1"/>
  <c r="D33" i="1"/>
  <c r="T32" i="1"/>
  <c r="S32" i="1"/>
  <c r="Q32" i="1"/>
  <c r="A32" i="1"/>
  <c r="B32" i="1"/>
  <c r="C32" i="1"/>
  <c r="P32" i="1"/>
  <c r="J32" i="1"/>
  <c r="K32" i="1"/>
  <c r="O32" i="1"/>
  <c r="N32" i="1"/>
  <c r="M32" i="1"/>
  <c r="L32" i="1"/>
  <c r="I32" i="1"/>
  <c r="H32" i="1"/>
  <c r="D32" i="1"/>
  <c r="T31" i="1"/>
  <c r="S31" i="1"/>
  <c r="Q31" i="1"/>
  <c r="A31" i="1"/>
  <c r="B31" i="1"/>
  <c r="C31" i="1"/>
  <c r="P31" i="1"/>
  <c r="J31" i="1"/>
  <c r="K31" i="1"/>
  <c r="O31" i="1"/>
  <c r="N31" i="1"/>
  <c r="M31" i="1"/>
  <c r="L31" i="1"/>
  <c r="I31" i="1"/>
  <c r="H31" i="1"/>
  <c r="D31" i="1"/>
  <c r="T30" i="1"/>
  <c r="S30" i="1"/>
  <c r="Q30" i="1"/>
  <c r="A30" i="1"/>
  <c r="B30" i="1"/>
  <c r="C30" i="1"/>
  <c r="P30" i="1"/>
  <c r="J30" i="1"/>
  <c r="K30" i="1"/>
  <c r="O30" i="1"/>
  <c r="N30" i="1"/>
  <c r="M30" i="1"/>
  <c r="L30" i="1"/>
  <c r="I30" i="1"/>
  <c r="H30" i="1"/>
  <c r="D30" i="1"/>
  <c r="T29" i="1"/>
  <c r="S29" i="1"/>
  <c r="Q29" i="1"/>
  <c r="A29" i="1"/>
  <c r="B29" i="1"/>
  <c r="C29" i="1"/>
  <c r="P29" i="1"/>
  <c r="J29" i="1"/>
  <c r="K29" i="1"/>
  <c r="O29" i="1"/>
  <c r="N29" i="1"/>
  <c r="M29" i="1"/>
  <c r="L29" i="1"/>
  <c r="I29" i="1"/>
  <c r="H29" i="1"/>
  <c r="D29" i="1"/>
  <c r="T28" i="1"/>
  <c r="S28" i="1"/>
  <c r="Q28" i="1"/>
  <c r="A28" i="1"/>
  <c r="B28" i="1"/>
  <c r="C28" i="1"/>
  <c r="P28" i="1"/>
  <c r="J28" i="1"/>
  <c r="K28" i="1"/>
  <c r="O28" i="1"/>
  <c r="N28" i="1"/>
  <c r="M28" i="1"/>
  <c r="L28" i="1"/>
  <c r="I28" i="1"/>
  <c r="H28" i="1"/>
  <c r="D28" i="1"/>
  <c r="T27" i="1"/>
  <c r="S27" i="1"/>
  <c r="Q27" i="1"/>
  <c r="A27" i="1"/>
  <c r="B27" i="1"/>
  <c r="C27" i="1"/>
  <c r="P27" i="1"/>
  <c r="J27" i="1"/>
  <c r="K27" i="1"/>
  <c r="O27" i="1"/>
  <c r="N27" i="1"/>
  <c r="M27" i="1"/>
  <c r="L27" i="1"/>
  <c r="I27" i="1"/>
  <c r="H27" i="1"/>
  <c r="D27" i="1"/>
  <c r="T26" i="1"/>
  <c r="S26" i="1"/>
  <c r="Q26" i="1"/>
  <c r="A26" i="1"/>
  <c r="B26" i="1"/>
  <c r="C26" i="1"/>
  <c r="P26" i="1"/>
  <c r="J26" i="1"/>
  <c r="K26" i="1"/>
  <c r="O26" i="1"/>
  <c r="N26" i="1"/>
  <c r="M26" i="1"/>
  <c r="L26" i="1"/>
  <c r="I26" i="1"/>
  <c r="H26" i="1"/>
  <c r="D26" i="1"/>
  <c r="T25" i="1"/>
  <c r="S25" i="1"/>
  <c r="Q25" i="1"/>
  <c r="A25" i="1"/>
  <c r="B25" i="1"/>
  <c r="C25" i="1"/>
  <c r="P25" i="1"/>
  <c r="J25" i="1"/>
  <c r="K25" i="1"/>
  <c r="O25" i="1"/>
  <c r="N25" i="1"/>
  <c r="M25" i="1"/>
  <c r="L25" i="1"/>
  <c r="I25" i="1"/>
  <c r="H25" i="1"/>
  <c r="D25" i="1"/>
  <c r="T24" i="1"/>
  <c r="S24" i="1"/>
  <c r="Q24" i="1"/>
  <c r="A24" i="1"/>
  <c r="B24" i="1"/>
  <c r="C24" i="1"/>
  <c r="P24" i="1"/>
  <c r="J24" i="1"/>
  <c r="K24" i="1"/>
  <c r="O24" i="1"/>
  <c r="N24" i="1"/>
  <c r="M24" i="1"/>
  <c r="L24" i="1"/>
  <c r="I24" i="1"/>
  <c r="H24" i="1"/>
  <c r="D24" i="1"/>
  <c r="T23" i="1"/>
  <c r="S23" i="1"/>
  <c r="Q23" i="1"/>
  <c r="A23" i="1"/>
  <c r="B23" i="1"/>
  <c r="C23" i="1"/>
  <c r="P23" i="1"/>
  <c r="J23" i="1"/>
  <c r="K23" i="1"/>
  <c r="O23" i="1"/>
  <c r="N23" i="1"/>
  <c r="M23" i="1"/>
  <c r="L23" i="1"/>
  <c r="I23" i="1"/>
  <c r="H23" i="1"/>
  <c r="D23" i="1"/>
  <c r="T22" i="1"/>
  <c r="S22" i="1"/>
  <c r="Q22" i="1"/>
  <c r="A22" i="1"/>
  <c r="B22" i="1"/>
  <c r="C22" i="1"/>
  <c r="P22" i="1"/>
  <c r="J22" i="1"/>
  <c r="K22" i="1"/>
  <c r="O22" i="1"/>
  <c r="N22" i="1"/>
  <c r="M22" i="1"/>
  <c r="L22" i="1"/>
  <c r="I22" i="1"/>
  <c r="H22" i="1"/>
  <c r="D22" i="1"/>
  <c r="T21" i="1"/>
  <c r="S21" i="1"/>
  <c r="Q21" i="1"/>
  <c r="A21" i="1"/>
  <c r="B21" i="1"/>
  <c r="C21" i="1"/>
  <c r="P21" i="1"/>
  <c r="J21" i="1"/>
  <c r="K21" i="1"/>
  <c r="O21" i="1"/>
  <c r="N21" i="1"/>
  <c r="M21" i="1"/>
  <c r="L21" i="1"/>
  <c r="I21" i="1"/>
  <c r="H21" i="1"/>
  <c r="D21" i="1"/>
  <c r="T20" i="1"/>
  <c r="S20" i="1"/>
  <c r="Q20" i="1"/>
  <c r="A20" i="1"/>
  <c r="B20" i="1"/>
  <c r="C20" i="1"/>
  <c r="P20" i="1"/>
  <c r="J20" i="1"/>
  <c r="K20" i="1"/>
  <c r="O20" i="1"/>
  <c r="N20" i="1"/>
  <c r="M20" i="1"/>
  <c r="L20" i="1"/>
  <c r="I20" i="1"/>
  <c r="H20" i="1"/>
  <c r="D20" i="1"/>
  <c r="T19" i="1"/>
  <c r="S19" i="1"/>
  <c r="Q19" i="1"/>
  <c r="A19" i="1"/>
  <c r="B19" i="1"/>
  <c r="C19" i="1"/>
  <c r="P19" i="1"/>
  <c r="J19" i="1"/>
  <c r="K19" i="1"/>
  <c r="O19" i="1"/>
  <c r="N19" i="1"/>
  <c r="M19" i="1"/>
  <c r="L19" i="1"/>
  <c r="I19" i="1"/>
  <c r="H19" i="1"/>
  <c r="D19" i="1"/>
  <c r="T18" i="1"/>
  <c r="S18" i="1"/>
  <c r="Q18" i="1"/>
  <c r="A18" i="1"/>
  <c r="B18" i="1"/>
  <c r="C18" i="1"/>
  <c r="P18" i="1"/>
  <c r="J18" i="1"/>
  <c r="K18" i="1"/>
  <c r="O18" i="1"/>
  <c r="N18" i="1"/>
  <c r="M18" i="1"/>
  <c r="L18" i="1"/>
  <c r="I18" i="1"/>
  <c r="H18" i="1"/>
  <c r="D18" i="1"/>
  <c r="T17" i="1"/>
  <c r="S17" i="1"/>
  <c r="Q17" i="1"/>
  <c r="A17" i="1"/>
  <c r="B17" i="1"/>
  <c r="C17" i="1"/>
  <c r="P17" i="1"/>
  <c r="J17" i="1"/>
  <c r="K17" i="1"/>
  <c r="O17" i="1"/>
  <c r="N17" i="1"/>
  <c r="M17" i="1"/>
  <c r="L17" i="1"/>
  <c r="I17" i="1"/>
  <c r="H17" i="1"/>
  <c r="D17" i="1"/>
  <c r="T16" i="1"/>
  <c r="S16" i="1"/>
  <c r="Q16" i="1"/>
  <c r="A16" i="1"/>
  <c r="B16" i="1"/>
  <c r="C16" i="1"/>
  <c r="P16" i="1"/>
  <c r="J16" i="1"/>
  <c r="K16" i="1"/>
  <c r="O16" i="1"/>
  <c r="N16" i="1"/>
  <c r="M16" i="1"/>
  <c r="L16" i="1"/>
  <c r="I16" i="1"/>
  <c r="H16" i="1"/>
  <c r="D16" i="1"/>
  <c r="T15" i="1"/>
  <c r="S15" i="1"/>
  <c r="Q15" i="1"/>
  <c r="A15" i="1"/>
  <c r="B15" i="1"/>
  <c r="C15" i="1"/>
  <c r="P15" i="1"/>
  <c r="J15" i="1"/>
  <c r="K15" i="1"/>
  <c r="O15" i="1"/>
  <c r="N15" i="1"/>
  <c r="M15" i="1"/>
  <c r="L15" i="1"/>
  <c r="I15" i="1"/>
  <c r="H15" i="1"/>
  <c r="D15" i="1"/>
  <c r="T14" i="1"/>
  <c r="S14" i="1"/>
  <c r="Q14" i="1"/>
  <c r="A14" i="1"/>
  <c r="B14" i="1"/>
  <c r="C14" i="1"/>
  <c r="P14" i="1"/>
  <c r="J14" i="1"/>
  <c r="K14" i="1"/>
  <c r="O14" i="1"/>
  <c r="N14" i="1"/>
  <c r="M14" i="1"/>
  <c r="L14" i="1"/>
  <c r="I14" i="1"/>
  <c r="H14" i="1"/>
  <c r="D14" i="1"/>
  <c r="T13" i="1"/>
  <c r="S13" i="1"/>
  <c r="Q13" i="1"/>
  <c r="A13" i="1"/>
  <c r="B13" i="1"/>
  <c r="C13" i="1"/>
  <c r="P13" i="1"/>
  <c r="J13" i="1"/>
  <c r="K13" i="1"/>
  <c r="O13" i="1"/>
  <c r="N13" i="1"/>
  <c r="M13" i="1"/>
  <c r="L13" i="1"/>
  <c r="I13" i="1"/>
  <c r="H13" i="1"/>
  <c r="D13" i="1"/>
  <c r="T12" i="1"/>
  <c r="S12" i="1"/>
  <c r="Q12" i="1"/>
  <c r="A12" i="1"/>
  <c r="B12" i="1"/>
  <c r="C12" i="1"/>
  <c r="P12" i="1"/>
  <c r="J12" i="1"/>
  <c r="K12" i="1"/>
  <c r="O12" i="1"/>
  <c r="N12" i="1"/>
  <c r="M12" i="1"/>
  <c r="L12" i="1"/>
  <c r="I12" i="1"/>
  <c r="H12" i="1"/>
  <c r="D12" i="1"/>
  <c r="T11" i="1"/>
  <c r="S11" i="1"/>
  <c r="Q11" i="1"/>
  <c r="A11" i="1"/>
  <c r="B11" i="1"/>
  <c r="C11" i="1"/>
  <c r="P11" i="1"/>
  <c r="J11" i="1"/>
  <c r="K11" i="1"/>
  <c r="O11" i="1"/>
  <c r="N11" i="1"/>
  <c r="M11" i="1"/>
  <c r="L11" i="1"/>
  <c r="I11" i="1"/>
  <c r="H11" i="1"/>
  <c r="D11" i="1"/>
  <c r="T10" i="1"/>
  <c r="S10" i="1"/>
  <c r="Q10" i="1"/>
  <c r="A10" i="1"/>
  <c r="B10" i="1"/>
  <c r="C10" i="1"/>
  <c r="P10" i="1"/>
  <c r="J10" i="1"/>
  <c r="K10" i="1"/>
  <c r="O10" i="1"/>
  <c r="N10" i="1"/>
  <c r="M10" i="1"/>
  <c r="L10" i="1"/>
  <c r="I10" i="1"/>
  <c r="H10" i="1"/>
  <c r="D10" i="1"/>
  <c r="T9" i="1"/>
  <c r="S9" i="1"/>
  <c r="Q9" i="1"/>
  <c r="A9" i="1"/>
  <c r="B9" i="1"/>
  <c r="C9" i="1"/>
  <c r="P9" i="1"/>
  <c r="J9" i="1"/>
  <c r="K9" i="1"/>
  <c r="O9" i="1"/>
  <c r="N9" i="1"/>
  <c r="M9" i="1"/>
  <c r="L9" i="1"/>
  <c r="I9" i="1"/>
  <c r="H9" i="1"/>
  <c r="D9" i="1"/>
  <c r="T8" i="1"/>
  <c r="S8" i="1"/>
  <c r="Q8" i="1"/>
  <c r="A8" i="1"/>
  <c r="B8" i="1"/>
  <c r="C8" i="1"/>
  <c r="P8" i="1"/>
  <c r="J8" i="1"/>
  <c r="K8" i="1"/>
  <c r="O8" i="1"/>
  <c r="N8" i="1"/>
  <c r="M8" i="1"/>
  <c r="L8" i="1"/>
  <c r="I8" i="1"/>
  <c r="H8" i="1"/>
  <c r="D8" i="1"/>
  <c r="T7" i="1"/>
  <c r="S7" i="1"/>
  <c r="Q7" i="1"/>
  <c r="A7" i="1"/>
  <c r="B7" i="1"/>
  <c r="C7" i="1"/>
  <c r="P7" i="1"/>
  <c r="J7" i="1"/>
  <c r="K7" i="1"/>
  <c r="O7" i="1"/>
  <c r="N7" i="1"/>
  <c r="M7" i="1"/>
  <c r="L7" i="1"/>
  <c r="I7" i="1"/>
  <c r="H7" i="1"/>
  <c r="D7" i="1"/>
  <c r="T6" i="1"/>
  <c r="S6" i="1"/>
  <c r="Q6" i="1"/>
  <c r="A6" i="1"/>
  <c r="B6" i="1"/>
  <c r="C6" i="1"/>
  <c r="P6" i="1"/>
  <c r="J6" i="1"/>
  <c r="K6" i="1"/>
  <c r="O6" i="1"/>
  <c r="N6" i="1"/>
  <c r="M6" i="1"/>
  <c r="L6" i="1"/>
  <c r="I6" i="1"/>
  <c r="H6" i="1"/>
  <c r="D6" i="1"/>
  <c r="T5" i="1"/>
  <c r="S5" i="1"/>
  <c r="Q5" i="1"/>
  <c r="A5" i="1"/>
  <c r="B5" i="1"/>
  <c r="C5" i="1"/>
  <c r="P5" i="1"/>
  <c r="J5" i="1"/>
  <c r="K5" i="1"/>
  <c r="O5" i="1"/>
  <c r="N5" i="1"/>
  <c r="M5" i="1"/>
  <c r="L5" i="1"/>
  <c r="I5" i="1"/>
  <c r="H5" i="1"/>
  <c r="D5" i="1"/>
  <c r="T4" i="1"/>
  <c r="S4" i="1"/>
  <c r="Q4" i="1"/>
  <c r="A4" i="1"/>
  <c r="B4" i="1"/>
  <c r="C4" i="1"/>
  <c r="P4" i="1"/>
  <c r="J4" i="1"/>
  <c r="K4" i="1"/>
  <c r="O4" i="1"/>
  <c r="N4" i="1"/>
  <c r="M4" i="1"/>
  <c r="L4" i="1"/>
  <c r="I4" i="1"/>
  <c r="H4" i="1"/>
  <c r="D4" i="1"/>
  <c r="T3" i="1"/>
  <c r="S3" i="1"/>
  <c r="Q3" i="1"/>
  <c r="A3" i="1"/>
  <c r="B3" i="1"/>
  <c r="C3" i="1"/>
  <c r="P3" i="1"/>
  <c r="J3" i="1"/>
  <c r="K3" i="1"/>
  <c r="O3" i="1"/>
  <c r="N3" i="1"/>
  <c r="M3" i="1"/>
  <c r="L3" i="1"/>
  <c r="I3" i="1"/>
  <c r="H3" i="1"/>
  <c r="D3" i="1"/>
  <c r="Q2" i="1"/>
</calcChain>
</file>

<file path=xl/comments1.xml><?xml version="1.0" encoding="utf-8"?>
<comments xmlns="http://schemas.openxmlformats.org/spreadsheetml/2006/main">
  <authors>
    <author>Vladimír Štorek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skóre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konkrétní pořadí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konkrétní pořadí
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body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filtr vz. zápasů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PP po prodloužení
SN po samostatných nájezdech
K kontumace
</t>
        </r>
      </text>
    </comment>
    <comment ref="J16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6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6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1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1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1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1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1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1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1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1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1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1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</commentList>
</comments>
</file>

<file path=xl/sharedStrings.xml><?xml version="1.0" encoding="utf-8"?>
<sst xmlns="http://schemas.openxmlformats.org/spreadsheetml/2006/main" count="832" uniqueCount="369">
  <si>
    <t>ID sk - D</t>
  </si>
  <si>
    <t>ID sk - H</t>
  </si>
  <si>
    <t>ID skupiny</t>
  </si>
  <si>
    <t>Kod zap</t>
  </si>
  <si>
    <t>vítěz</t>
  </si>
  <si>
    <t>D</t>
  </si>
  <si>
    <t>H</t>
  </si>
  <si>
    <t>GD</t>
  </si>
  <si>
    <t>GH</t>
  </si>
  <si>
    <t>PD</t>
  </si>
  <si>
    <t>PH</t>
  </si>
  <si>
    <t>BD</t>
  </si>
  <si>
    <t>BH</t>
  </si>
  <si>
    <t>XD</t>
  </si>
  <si>
    <t>XH</t>
  </si>
  <si>
    <t>skupina</t>
  </si>
  <si>
    <t>čas</t>
  </si>
  <si>
    <t>kód záp.</t>
  </si>
  <si>
    <t>domácí</t>
  </si>
  <si>
    <t>hosté</t>
  </si>
  <si>
    <t>výsledné sety</t>
  </si>
  <si>
    <t>PP/ SN/ K</t>
  </si>
  <si>
    <t>výsledné skóre</t>
  </si>
  <si>
    <t>počet nájezdů</t>
  </si>
  <si>
    <t>hřiště</t>
  </si>
  <si>
    <t>kod zap. Hř.</t>
  </si>
  <si>
    <t>poř. Hř.</t>
  </si>
  <si>
    <t>začátek zápasu</t>
  </si>
  <si>
    <t>délka</t>
  </si>
  <si>
    <t>prezentace týmů</t>
  </si>
  <si>
    <t>Z001</t>
  </si>
  <si>
    <t>A</t>
  </si>
  <si>
    <t>Z002</t>
  </si>
  <si>
    <t>B</t>
  </si>
  <si>
    <t>Z003</t>
  </si>
  <si>
    <t>C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</si>
  <si>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</si>
  <si>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</si>
  <si>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</si>
  <si>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</si>
  <si>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</si>
  <si>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</si>
  <si>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</si>
  <si>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</si>
  <si>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</si>
  <si>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</si>
  <si>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</si>
  <si>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</si>
  <si>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</si>
  <si>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</si>
  <si>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</si>
  <si>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</si>
  <si>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</si>
  <si>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</si>
  <si>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</si>
  <si>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</si>
  <si>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</si>
  <si>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</si>
  <si>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</si>
  <si>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</si>
  <si>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Z028</t>
  </si>
  <si>
    <t>Z029</t>
  </si>
  <si>
    <t>Z030</t>
  </si>
  <si>
    <t>Z031</t>
  </si>
  <si>
    <t>Z032</t>
  </si>
  <si>
    <t>Z033</t>
  </si>
  <si>
    <t>Z034</t>
  </si>
  <si>
    <t>Z035</t>
  </si>
  <si>
    <t>Z036</t>
  </si>
  <si>
    <t>Z037</t>
  </si>
  <si>
    <t>Z038</t>
  </si>
  <si>
    <t>Z039</t>
  </si>
  <si>
    <t>Z040</t>
  </si>
  <si>
    <t>Z041</t>
  </si>
  <si>
    <t>Z042</t>
  </si>
  <si>
    <t>Z043</t>
  </si>
  <si>
    <t>Z044</t>
  </si>
  <si>
    <t>Z045</t>
  </si>
  <si>
    <t>Z046</t>
  </si>
  <si>
    <t>Z047</t>
  </si>
  <si>
    <t>Z048</t>
  </si>
  <si>
    <t>Z049</t>
  </si>
  <si>
    <t>Z050</t>
  </si>
  <si>
    <t>Z051</t>
  </si>
  <si>
    <t>Z052</t>
  </si>
  <si>
    <t>Z053</t>
  </si>
  <si>
    <t>Z054</t>
  </si>
  <si>
    <t>Z055</t>
  </si>
  <si>
    <t>Z056</t>
  </si>
  <si>
    <t>Z057</t>
  </si>
  <si>
    <t>Z058</t>
  </si>
  <si>
    <t>Z059</t>
  </si>
  <si>
    <t>Z060</t>
  </si>
  <si>
    <t>Z061</t>
  </si>
  <si>
    <t>Z062</t>
  </si>
  <si>
    <t>Z063</t>
  </si>
  <si>
    <t>Z064</t>
  </si>
  <si>
    <t>Z065</t>
  </si>
  <si>
    <t>Z066</t>
  </si>
  <si>
    <t>Z067</t>
  </si>
  <si>
    <t>Z068</t>
  </si>
  <si>
    <t>Z069</t>
  </si>
  <si>
    <t>Z070</t>
  </si>
  <si>
    <t>Z071</t>
  </si>
  <si>
    <t>Z072</t>
  </si>
  <si>
    <t>Z073</t>
  </si>
  <si>
    <t>Z074</t>
  </si>
  <si>
    <t>Z075</t>
  </si>
  <si>
    <t>Z076</t>
  </si>
  <si>
    <t>Z077</t>
  </si>
  <si>
    <t>Z078</t>
  </si>
  <si>
    <t>Z079</t>
  </si>
  <si>
    <t>Z080</t>
  </si>
  <si>
    <t>Z081</t>
  </si>
  <si>
    <t>Z082</t>
  </si>
  <si>
    <t>Z083</t>
  </si>
  <si>
    <t>Z084</t>
  </si>
  <si>
    <t>Z085</t>
  </si>
  <si>
    <t>Z086</t>
  </si>
  <si>
    <t>Z087</t>
  </si>
  <si>
    <t>Z088</t>
  </si>
  <si>
    <t>Z089</t>
  </si>
  <si>
    <t>Z090</t>
  </si>
  <si>
    <t>Z091</t>
  </si>
  <si>
    <t>Z092</t>
  </si>
  <si>
    <t>Z093</t>
  </si>
  <si>
    <t>Z094</t>
  </si>
  <si>
    <t>Z095</t>
  </si>
  <si>
    <t>Z096</t>
  </si>
  <si>
    <t>Z097</t>
  </si>
  <si>
    <t>Z098</t>
  </si>
  <si>
    <t>Z099</t>
  </si>
  <si>
    <t>Z100</t>
  </si>
  <si>
    <t>Z101</t>
  </si>
  <si>
    <t>Z102</t>
  </si>
  <si>
    <t>Z103</t>
  </si>
  <si>
    <t>Z104</t>
  </si>
  <si>
    <t>Z105</t>
  </si>
  <si>
    <t>Z106</t>
  </si>
  <si>
    <t>Z107</t>
  </si>
  <si>
    <t>Z108</t>
  </si>
  <si>
    <t>Z109</t>
  </si>
  <si>
    <t>Z110</t>
  </si>
  <si>
    <t>Z111</t>
  </si>
  <si>
    <t>Z112</t>
  </si>
  <si>
    <t>Z113</t>
  </si>
  <si>
    <t>Z114</t>
  </si>
  <si>
    <t>Z115</t>
  </si>
  <si>
    <t>Z116</t>
  </si>
  <si>
    <t>Z117</t>
  </si>
  <si>
    <t>Z118</t>
  </si>
  <si>
    <t>Z119</t>
  </si>
  <si>
    <t>Z120</t>
  </si>
  <si>
    <t>Z121</t>
  </si>
  <si>
    <t>Z122</t>
  </si>
  <si>
    <t>Z123</t>
  </si>
  <si>
    <t>Z124</t>
  </si>
  <si>
    <t>Z125</t>
  </si>
  <si>
    <t>Z126</t>
  </si>
  <si>
    <t>Z127</t>
  </si>
  <si>
    <t>Z128</t>
  </si>
  <si>
    <t>Z129</t>
  </si>
  <si>
    <t>Z130</t>
  </si>
  <si>
    <t>Z131</t>
  </si>
  <si>
    <t>Z132</t>
  </si>
  <si>
    <t>Z133</t>
  </si>
  <si>
    <t>Z134</t>
  </si>
  <si>
    <t>Z135</t>
  </si>
  <si>
    <t>Z136</t>
  </si>
  <si>
    <t>Z137</t>
  </si>
  <si>
    <t>Z138</t>
  </si>
  <si>
    <t>Z139</t>
  </si>
  <si>
    <t>Z140</t>
  </si>
  <si>
    <t>Z141</t>
  </si>
  <si>
    <t>Z142</t>
  </si>
  <si>
    <t>Z143</t>
  </si>
  <si>
    <t>Z144</t>
  </si>
  <si>
    <t>Z145</t>
  </si>
  <si>
    <t>Z146</t>
  </si>
  <si>
    <t>Z147</t>
  </si>
  <si>
    <t>Z148</t>
  </si>
  <si>
    <t>Z149</t>
  </si>
  <si>
    <t>Z150</t>
  </si>
  <si>
    <t>Z151</t>
  </si>
  <si>
    <t>Z152</t>
  </si>
  <si>
    <t>Z153</t>
  </si>
  <si>
    <t>Z154</t>
  </si>
  <si>
    <t>Z155</t>
  </si>
  <si>
    <t>Z156</t>
  </si>
  <si>
    <t>Z157</t>
  </si>
  <si>
    <t>Z158</t>
  </si>
  <si>
    <t>Z159</t>
  </si>
  <si>
    <t>Z160</t>
  </si>
  <si>
    <t>3A</t>
  </si>
  <si>
    <t>4B</t>
  </si>
  <si>
    <t>1/32F</t>
  </si>
  <si>
    <t>P01</t>
  </si>
  <si>
    <t>3B</t>
  </si>
  <si>
    <t>4A</t>
  </si>
  <si>
    <t>P02</t>
  </si>
  <si>
    <t>3C</t>
  </si>
  <si>
    <t>3D</t>
  </si>
  <si>
    <t>P03</t>
  </si>
  <si>
    <t>3E</t>
  </si>
  <si>
    <t>3F</t>
  </si>
  <si>
    <t>P04</t>
  </si>
  <si>
    <t>2C</t>
  </si>
  <si>
    <t>4D</t>
  </si>
  <si>
    <t>P05</t>
  </si>
  <si>
    <t>2D</t>
  </si>
  <si>
    <t>4C</t>
  </si>
  <si>
    <t>P06</t>
  </si>
  <si>
    <t>2E</t>
  </si>
  <si>
    <t>4F</t>
  </si>
  <si>
    <t>P07</t>
  </si>
  <si>
    <t>2F</t>
  </si>
  <si>
    <t>4E</t>
  </si>
  <si>
    <t>P08</t>
  </si>
  <si>
    <t>3G</t>
  </si>
  <si>
    <t>4H</t>
  </si>
  <si>
    <t>P09</t>
  </si>
  <si>
    <t>3H</t>
  </si>
  <si>
    <t>4G</t>
  </si>
  <si>
    <t>P10</t>
  </si>
  <si>
    <t>3I</t>
  </si>
  <si>
    <t>3J</t>
  </si>
  <si>
    <t>P11</t>
  </si>
  <si>
    <t>3K</t>
  </si>
  <si>
    <t>3L</t>
  </si>
  <si>
    <t>P12</t>
  </si>
  <si>
    <t>2J</t>
  </si>
  <si>
    <t>4I</t>
  </si>
  <si>
    <t>P13</t>
  </si>
  <si>
    <t>2K</t>
  </si>
  <si>
    <t>4L</t>
  </si>
  <si>
    <t>P14</t>
  </si>
  <si>
    <t>2L</t>
  </si>
  <si>
    <t>4K</t>
  </si>
  <si>
    <t>P15</t>
  </si>
  <si>
    <t>2I</t>
  </si>
  <si>
    <t>4J</t>
  </si>
  <si>
    <t>P16</t>
  </si>
  <si>
    <t>1E</t>
  </si>
  <si>
    <t>vítěz P01</t>
  </si>
  <si>
    <t>1/16F</t>
  </si>
  <si>
    <t>P17</t>
  </si>
  <si>
    <t>1F</t>
  </si>
  <si>
    <t>vítěz P02</t>
  </si>
  <si>
    <t>P18</t>
  </si>
  <si>
    <t>1B</t>
  </si>
  <si>
    <t>vítěz P03</t>
  </si>
  <si>
    <t>P19</t>
  </si>
  <si>
    <t>1C</t>
  </si>
  <si>
    <t>vítěz P04</t>
  </si>
  <si>
    <t>P20</t>
  </si>
  <si>
    <t>2B</t>
  </si>
  <si>
    <t>vítěz P05</t>
  </si>
  <si>
    <t>P21</t>
  </si>
  <si>
    <t>1A</t>
  </si>
  <si>
    <t>vítěz P06</t>
  </si>
  <si>
    <t>P22</t>
  </si>
  <si>
    <t>2A</t>
  </si>
  <si>
    <t>vítěz P07</t>
  </si>
  <si>
    <t>P23</t>
  </si>
  <si>
    <t>1D</t>
  </si>
  <si>
    <t>vítěz P08</t>
  </si>
  <si>
    <t>P24</t>
  </si>
  <si>
    <t>1K</t>
  </si>
  <si>
    <t>vítěz P09</t>
  </si>
  <si>
    <t>P25</t>
  </si>
  <si>
    <t>1L</t>
  </si>
  <si>
    <t>vítěz P10</t>
  </si>
  <si>
    <t>P26</t>
  </si>
  <si>
    <t>1H</t>
  </si>
  <si>
    <t>vítěz P11</t>
  </si>
  <si>
    <t>P27</t>
  </si>
  <si>
    <t>1I</t>
  </si>
  <si>
    <t>vítěz P12</t>
  </si>
  <si>
    <t>P28</t>
  </si>
  <si>
    <t>1G</t>
  </si>
  <si>
    <t>vítěz P13</t>
  </si>
  <si>
    <t>P29</t>
  </si>
  <si>
    <t>2G</t>
  </si>
  <si>
    <t>vítěz P14</t>
  </si>
  <si>
    <t>P30</t>
  </si>
  <si>
    <t>1J</t>
  </si>
  <si>
    <t>vítěz P15</t>
  </si>
  <si>
    <t>P31</t>
  </si>
  <si>
    <t>2H</t>
  </si>
  <si>
    <t>vítěz P16</t>
  </si>
  <si>
    <t>P32</t>
  </si>
  <si>
    <t>vítěz P21</t>
  </si>
  <si>
    <t>vítěz P26</t>
  </si>
  <si>
    <t>1/8F</t>
  </si>
  <si>
    <t>P33</t>
  </si>
  <si>
    <t>vítěz P22</t>
  </si>
  <si>
    <t>vítěz P27</t>
  </si>
  <si>
    <t>P34</t>
  </si>
  <si>
    <t>vítěz P23</t>
  </si>
  <si>
    <t>vítěz P25</t>
  </si>
  <si>
    <t>P35</t>
  </si>
  <si>
    <t>vítěz P20</t>
  </si>
  <si>
    <t>vítěz P31</t>
  </si>
  <si>
    <t>P36</t>
  </si>
  <si>
    <t>vítěz P24</t>
  </si>
  <si>
    <t>vítěz P28</t>
  </si>
  <si>
    <t>P37</t>
  </si>
  <si>
    <t>vítěz P17</t>
  </si>
  <si>
    <t>vítěz P32</t>
  </si>
  <si>
    <t>P38</t>
  </si>
  <si>
    <t>vítěz P18</t>
  </si>
  <si>
    <t>vítěz P30</t>
  </si>
  <si>
    <t>P39</t>
  </si>
  <si>
    <t>vítěz P19</t>
  </si>
  <si>
    <t>vítěz P29</t>
  </si>
  <si>
    <t>P40</t>
  </si>
  <si>
    <t>vítěz P35</t>
  </si>
  <si>
    <t>vítěz P33</t>
  </si>
  <si>
    <t>1/4F</t>
  </si>
  <si>
    <t>P41</t>
  </si>
  <si>
    <t>vítěz P34</t>
  </si>
  <si>
    <t>vítěz P36</t>
  </si>
  <si>
    <t>P42</t>
  </si>
  <si>
    <t>vítěz P38</t>
  </si>
  <si>
    <t>vítěz P39</t>
  </si>
  <si>
    <t>P43</t>
  </si>
  <si>
    <t>vítěz P40</t>
  </si>
  <si>
    <t>vítěz P37</t>
  </si>
  <si>
    <t>P44</t>
  </si>
  <si>
    <t>4W</t>
  </si>
  <si>
    <t>1W</t>
  </si>
  <si>
    <t>1/2F</t>
  </si>
  <si>
    <t>P45</t>
  </si>
  <si>
    <t>2W</t>
  </si>
  <si>
    <t>3W</t>
  </si>
  <si>
    <t>P46</t>
  </si>
  <si>
    <t>vítěz P42</t>
  </si>
  <si>
    <t>vítěz P43</t>
  </si>
  <si>
    <t>P47</t>
  </si>
  <si>
    <t>vítěz P44</t>
  </si>
  <si>
    <t>vítěz P41</t>
  </si>
  <si>
    <t>P48</t>
  </si>
  <si>
    <t>poražený P45</t>
  </si>
  <si>
    <t>poražený P46</t>
  </si>
  <si>
    <t>o 3</t>
  </si>
  <si>
    <t>P49</t>
  </si>
  <si>
    <t>vítěz P45</t>
  </si>
  <si>
    <t>vítěz P46</t>
  </si>
  <si>
    <t>finále</t>
  </si>
  <si>
    <t>P50</t>
  </si>
  <si>
    <t>poražený P47</t>
  </si>
  <si>
    <t>poražený P48</t>
  </si>
  <si>
    <t>P51</t>
  </si>
  <si>
    <t>vítěz P47</t>
  </si>
  <si>
    <t>vítěz P48</t>
  </si>
  <si>
    <t xml:space="preserve"> Finále</t>
  </si>
  <si>
    <t>P52</t>
  </si>
  <si>
    <t>Vyhlášení výsledků turnaje</t>
  </si>
  <si>
    <t>poč. vítězství</t>
  </si>
  <si>
    <t>Skóre sety
(skóre branky)</t>
  </si>
  <si>
    <t>Rozdíly</t>
  </si>
  <si>
    <t>Podíly</t>
  </si>
  <si>
    <t>Pořadí bez vz</t>
  </si>
  <si>
    <t>poč. vítězst. vz</t>
  </si>
  <si>
    <t>Skóre sety vz
(skóre branky vz)</t>
  </si>
  <si>
    <t>Rozdíl vz</t>
  </si>
  <si>
    <t>Podíl vz</t>
  </si>
  <si>
    <t>Pořadí</t>
  </si>
  <si>
    <t>Pomocná mini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</si>
</sst>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;@"/>
    <numFmt numFmtId="165" formatCode="&quot;: &quot;0"/>
    <numFmt numFmtId="166" formatCode="0&quot; :&quot;"/>
    <numFmt numFmtId="167" formatCode="0;;"/>
    <numFmt numFmtId="168" formatCode="0;\-0;0"/>
    <numFmt numFmtId="169" formatCode="0&quot; &quot;"/>
    <numFmt numFmtId="170" formatCode="0.00;\-0.00;0.00"/>
  </numFmts>
  <fonts count="8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48"/>
      <color indexed="9"/>
      <name val="Impact"/>
      <family val="2"/>
      <charset val="238"/>
    </font>
    <font>
      <b/>
      <sz val="14"/>
      <color rgb="FF00990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rgb="FF008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22"/>
      <color indexed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indexed="9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20"/>
      <color indexed="9"/>
      <name val="Calibri"/>
      <family val="2"/>
      <charset val="238"/>
      <scheme val="minor"/>
    </font>
    <font>
      <b/>
      <sz val="14"/>
      <color rgb="FFCC0099"/>
      <name val="Calibri"/>
      <family val="2"/>
      <charset val="238"/>
      <scheme val="minor"/>
    </font>
    <font>
      <b/>
      <sz val="12"/>
      <color rgb="FFCC0099"/>
      <name val="Calibri"/>
      <family val="2"/>
      <charset val="238"/>
      <scheme val="minor"/>
    </font>
    <font>
      <b/>
      <sz val="10"/>
      <color rgb="FFCC009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33CCCC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b/>
      <sz val="12"/>
      <color rgb="FF33CCCC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4"/>
      <color rgb="FF00FFFF"/>
      <name val="Calibri"/>
      <family val="2"/>
      <charset val="238"/>
      <scheme val="minor"/>
    </font>
    <font>
      <sz val="16"/>
      <color theme="0" tint="-0.1499984740745262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b/>
      <sz val="10"/>
      <color rgb="FF33CCCC"/>
      <name val="Calibri"/>
      <family val="2"/>
      <charset val="238"/>
      <scheme val="minor"/>
    </font>
    <font>
      <sz val="14"/>
      <color theme="0" tint="-0.1499984740745262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b/>
      <sz val="48"/>
      <color rgb="FFFF6699"/>
      <name val="Impact"/>
      <family val="2"/>
      <charset val="238"/>
    </font>
    <font>
      <b/>
      <sz val="11"/>
      <color rgb="FFFF6699"/>
      <name val="Calibri"/>
      <family val="2"/>
      <charset val="238"/>
      <scheme val="minor"/>
    </font>
    <font>
      <b/>
      <sz val="8"/>
      <color rgb="FFFF6699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20"/>
      <color rgb="FFFF6699"/>
      <name val="Calibri"/>
      <family val="2"/>
      <charset val="238"/>
      <scheme val="minor"/>
    </font>
    <font>
      <sz val="14"/>
      <color rgb="FFFF6699"/>
      <name val="Calibri"/>
      <family val="2"/>
      <charset val="238"/>
      <scheme val="minor"/>
    </font>
    <font>
      <b/>
      <sz val="48"/>
      <name val="Impact"/>
      <family val="2"/>
      <charset val="238"/>
    </font>
    <font>
      <b/>
      <sz val="48"/>
      <color theme="1" tint="0.499984740745262"/>
      <name val="Impact"/>
      <family val="2"/>
      <charset val="238"/>
    </font>
    <font>
      <b/>
      <sz val="16"/>
      <color theme="1" tint="0.499984740745262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sz val="48"/>
      <color theme="1"/>
      <name val="Impac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83">
    <border>
      <left/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indexed="23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auto="1"/>
      </right>
      <top/>
      <bottom style="double">
        <color auto="1"/>
      </bottom>
      <diagonal/>
    </border>
    <border>
      <left style="medium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/>
      <top/>
      <bottom style="double">
        <color auto="1"/>
      </bottom>
      <diagonal/>
    </border>
    <border>
      <left style="medium">
        <color theme="0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theme="0" tint="-0.34998626667073579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double">
        <color theme="0" tint="-0.34998626667073579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/>
      <bottom style="double">
        <color auto="1"/>
      </bottom>
      <diagonal/>
    </border>
    <border>
      <left style="thin">
        <color theme="0"/>
      </left>
      <right style="medium">
        <color theme="0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990">
    <xf numFmtId="0" fontId="0" fillId="0" borderId="0" xfId="0"/>
    <xf numFmtId="164" fontId="2" fillId="2" borderId="1" xfId="0" applyNumberFormat="1" applyFont="1" applyFill="1" applyBorder="1" applyAlignment="1">
      <alignment horizontal="left" vertical="top" textRotation="90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textRotation="90" wrapText="1"/>
    </xf>
    <xf numFmtId="0" fontId="2" fillId="3" borderId="3" xfId="0" applyFont="1" applyFill="1" applyBorder="1" applyAlignment="1">
      <alignment horizontal="left" vertical="top" textRotation="90" wrapText="1"/>
    </xf>
    <xf numFmtId="165" fontId="2" fillId="2" borderId="4" xfId="0" applyNumberFormat="1" applyFont="1" applyFill="1" applyBorder="1" applyAlignment="1">
      <alignment horizontal="left" vertical="top" textRotation="90" wrapText="1"/>
    </xf>
    <xf numFmtId="0" fontId="2" fillId="2" borderId="5" xfId="0" applyFont="1" applyFill="1" applyBorder="1" applyAlignment="1">
      <alignment horizontal="left" vertical="top" textRotation="90" wrapText="1"/>
    </xf>
    <xf numFmtId="0" fontId="2" fillId="2" borderId="4" xfId="0" applyFont="1" applyFill="1" applyBorder="1" applyAlignment="1">
      <alignment horizontal="left" vertical="top" textRotation="90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wrapText="1"/>
    </xf>
    <xf numFmtId="164" fontId="4" fillId="4" borderId="10" xfId="0" applyNumberFormat="1" applyFont="1" applyFill="1" applyBorder="1" applyAlignment="1">
      <alignment horizontal="center" vertical="top" wrapText="1"/>
    </xf>
    <xf numFmtId="20" fontId="0" fillId="0" borderId="11" xfId="0" applyNumberFormat="1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6" fontId="5" fillId="5" borderId="13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166" fontId="4" fillId="5" borderId="14" xfId="0" applyNumberFormat="1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right" vertical="center" indent="1"/>
    </xf>
    <xf numFmtId="167" fontId="5" fillId="5" borderId="13" xfId="0" applyNumberFormat="1" applyFont="1" applyFill="1" applyBorder="1" applyAlignment="1">
      <alignment horizontal="center" vertical="center"/>
    </xf>
    <xf numFmtId="166" fontId="5" fillId="5" borderId="12" xfId="0" applyNumberFormat="1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 indent="1"/>
    </xf>
    <xf numFmtId="166" fontId="5" fillId="5" borderId="13" xfId="0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 indent="1"/>
    </xf>
    <xf numFmtId="0" fontId="5" fillId="5" borderId="17" xfId="0" applyFont="1" applyFill="1" applyBorder="1" applyAlignment="1">
      <alignment horizontal="left" vertical="center"/>
    </xf>
    <xf numFmtId="20" fontId="5" fillId="5" borderId="18" xfId="0" applyNumberFormat="1" applyFont="1" applyFill="1" applyBorder="1" applyAlignment="1">
      <alignment horizontal="center" vertical="center"/>
    </xf>
    <xf numFmtId="20" fontId="5" fillId="0" borderId="19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166" fontId="6" fillId="0" borderId="27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center" vertical="center"/>
    </xf>
    <xf numFmtId="166" fontId="1" fillId="0" borderId="26" xfId="0" applyNumberFormat="1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20" fontId="5" fillId="6" borderId="18" xfId="0" applyNumberFormat="1" applyFont="1" applyFill="1" applyBorder="1" applyAlignment="1">
      <alignment horizontal="center" vertical="center"/>
    </xf>
    <xf numFmtId="20" fontId="5" fillId="6" borderId="1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166" fontId="6" fillId="10" borderId="27" xfId="0" applyNumberFormat="1" applyFont="1" applyFill="1" applyBorder="1" applyAlignment="1" applyProtection="1">
      <alignment horizontal="right" vertical="center"/>
    </xf>
    <xf numFmtId="0" fontId="6" fillId="10" borderId="28" xfId="0" applyFont="1" applyFill="1" applyBorder="1" applyAlignment="1" applyProtection="1">
      <alignment horizontal="left" vertical="center"/>
    </xf>
    <xf numFmtId="166" fontId="1" fillId="10" borderId="26" xfId="0" applyNumberFormat="1" applyFont="1" applyFill="1" applyBorder="1" applyAlignment="1" applyProtection="1">
      <alignment horizontal="right" vertical="center"/>
    </xf>
    <xf numFmtId="0" fontId="1" fillId="10" borderId="24" xfId="0" applyFont="1" applyFill="1" applyBorder="1" applyAlignment="1" applyProtection="1">
      <alignment horizontal="left" vertical="center"/>
    </xf>
    <xf numFmtId="0" fontId="5" fillId="10" borderId="2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/>
    <xf numFmtId="0" fontId="7" fillId="9" borderId="24" xfId="0" applyFont="1" applyFill="1" applyBorder="1" applyAlignment="1" applyProtection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166" fontId="6" fillId="0" borderId="41" xfId="0" applyNumberFormat="1" applyFont="1" applyFill="1" applyBorder="1" applyAlignment="1" applyProtection="1">
      <alignment horizontal="right" vertical="center"/>
    </xf>
    <xf numFmtId="0" fontId="6" fillId="0" borderId="42" xfId="0" applyFont="1" applyFill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center" vertical="center"/>
    </xf>
    <xf numFmtId="166" fontId="1" fillId="0" borderId="40" xfId="0" applyNumberFormat="1" applyFont="1" applyFill="1" applyBorder="1" applyAlignment="1" applyProtection="1">
      <alignment horizontal="right" vertical="center"/>
    </xf>
    <xf numFmtId="0" fontId="1" fillId="0" borderId="38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166" fontId="6" fillId="0" borderId="14" xfId="0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/>
    </xf>
    <xf numFmtId="166" fontId="1" fillId="0" borderId="19" xfId="0" applyNumberFormat="1" applyFont="1" applyFill="1" applyBorder="1" applyAlignment="1" applyProtection="1">
      <alignment horizontal="right" vertical="center"/>
    </xf>
    <xf numFmtId="0" fontId="1" fillId="0" borderId="20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0" borderId="56" xfId="0" applyFont="1" applyFill="1" applyBorder="1" applyAlignment="1" applyProtection="1">
      <alignment horizontal="left" vertical="center" wrapText="1"/>
    </xf>
    <xf numFmtId="0" fontId="5" fillId="10" borderId="57" xfId="0" applyFont="1" applyFill="1" applyBorder="1" applyAlignment="1" applyProtection="1">
      <alignment horizontal="left" vertical="center" wrapText="1"/>
    </xf>
    <xf numFmtId="166" fontId="6" fillId="10" borderId="58" xfId="0" applyNumberFormat="1" applyFont="1" applyFill="1" applyBorder="1" applyAlignment="1" applyProtection="1">
      <alignment horizontal="right" vertical="center"/>
    </xf>
    <xf numFmtId="0" fontId="6" fillId="10" borderId="59" xfId="0" applyFont="1" applyFill="1" applyBorder="1" applyAlignment="1" applyProtection="1">
      <alignment horizontal="left" vertical="center"/>
    </xf>
    <xf numFmtId="0" fontId="7" fillId="0" borderId="55" xfId="0" applyFont="1" applyFill="1" applyBorder="1" applyAlignment="1" applyProtection="1">
      <alignment horizontal="center" vertical="center"/>
    </xf>
    <xf numFmtId="166" fontId="1" fillId="10" borderId="57" xfId="0" applyNumberFormat="1" applyFont="1" applyFill="1" applyBorder="1" applyAlignment="1" applyProtection="1">
      <alignment horizontal="right" vertical="center"/>
    </xf>
    <xf numFmtId="0" fontId="1" fillId="10" borderId="55" xfId="0" applyFont="1" applyFill="1" applyBorder="1" applyAlignment="1" applyProtection="1">
      <alignment horizontal="left" vertical="center"/>
    </xf>
    <xf numFmtId="0" fontId="5" fillId="10" borderId="60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20" fontId="5" fillId="6" borderId="52" xfId="0" applyNumberFormat="1" applyFont="1" applyFill="1" applyBorder="1" applyAlignment="1">
      <alignment horizontal="center" vertical="center"/>
    </xf>
    <xf numFmtId="20" fontId="5" fillId="6" borderId="53" xfId="0" applyNumberFormat="1" applyFont="1" applyFill="1" applyBorder="1" applyAlignment="1">
      <alignment horizontal="center" vertical="center"/>
    </xf>
    <xf numFmtId="0" fontId="5" fillId="11" borderId="4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5" fillId="6" borderId="49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left" vertical="center" wrapText="1"/>
    </xf>
    <xf numFmtId="166" fontId="6" fillId="6" borderId="14" xfId="0" applyNumberFormat="1" applyFont="1" applyFill="1" applyBorder="1" applyAlignment="1" applyProtection="1">
      <alignment horizontal="right" vertical="center"/>
    </xf>
    <xf numFmtId="0" fontId="6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166" fontId="1" fillId="6" borderId="19" xfId="0" applyNumberFormat="1" applyFont="1" applyFill="1" applyBorder="1" applyAlignment="1" applyProtection="1">
      <alignment horizontal="right" vertical="center"/>
    </xf>
    <xf numFmtId="0" fontId="1" fillId="6" borderId="20" xfId="0" applyFont="1" applyFill="1" applyBorder="1" applyAlignment="1" applyProtection="1">
      <alignment horizontal="left" vertical="center"/>
    </xf>
    <xf numFmtId="0" fontId="5" fillId="6" borderId="17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5" xfId="0" applyFont="1" applyFill="1" applyBorder="1" applyAlignment="1" applyProtection="1">
      <alignment horizontal="left" vertical="center" wrapText="1"/>
    </xf>
    <xf numFmtId="0" fontId="5" fillId="6" borderId="26" xfId="0" applyFont="1" applyFill="1" applyBorder="1" applyAlignment="1" applyProtection="1">
      <alignment horizontal="left" vertical="center" wrapText="1"/>
    </xf>
    <xf numFmtId="166" fontId="6" fillId="6" borderId="27" xfId="0" applyNumberFormat="1" applyFont="1" applyFill="1" applyBorder="1" applyAlignment="1" applyProtection="1">
      <alignment horizontal="right" vertical="center"/>
    </xf>
    <xf numFmtId="0" fontId="6" fillId="6" borderId="28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center" vertical="center"/>
    </xf>
    <xf numFmtId="166" fontId="1" fillId="6" borderId="26" xfId="0" applyNumberFormat="1" applyFont="1" applyFill="1" applyBorder="1" applyAlignment="1" applyProtection="1">
      <alignment horizontal="right" vertical="center"/>
    </xf>
    <xf numFmtId="0" fontId="1" fillId="6" borderId="24" xfId="0" applyFont="1" applyFill="1" applyBorder="1" applyAlignment="1" applyProtection="1">
      <alignment horizontal="left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5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5" fillId="6" borderId="70" xfId="0" applyFont="1" applyFill="1" applyBorder="1" applyAlignment="1" applyProtection="1">
      <alignment horizontal="left" vertical="center" wrapText="1"/>
    </xf>
    <xf numFmtId="0" fontId="5" fillId="6" borderId="71" xfId="0" applyFont="1" applyFill="1" applyBorder="1" applyAlignment="1" applyProtection="1">
      <alignment horizontal="left" vertical="center" wrapText="1"/>
    </xf>
    <xf numFmtId="166" fontId="6" fillId="6" borderId="72" xfId="0" applyNumberFormat="1" applyFont="1" applyFill="1" applyBorder="1" applyAlignment="1" applyProtection="1">
      <alignment horizontal="right" vertical="center"/>
    </xf>
    <xf numFmtId="0" fontId="6" fillId="6" borderId="73" xfId="0" applyFont="1" applyFill="1" applyBorder="1" applyAlignment="1" applyProtection="1">
      <alignment horizontal="left" vertical="center"/>
    </xf>
    <xf numFmtId="0" fontId="7" fillId="6" borderId="74" xfId="0" applyFont="1" applyFill="1" applyBorder="1" applyAlignment="1" applyProtection="1">
      <alignment horizontal="center" vertical="center"/>
    </xf>
    <xf numFmtId="166" fontId="1" fillId="6" borderId="71" xfId="0" applyNumberFormat="1" applyFont="1" applyFill="1" applyBorder="1" applyAlignment="1" applyProtection="1">
      <alignment horizontal="right" vertical="center"/>
    </xf>
    <xf numFmtId="0" fontId="1" fillId="6" borderId="74" xfId="0" applyFont="1" applyFill="1" applyBorder="1" applyAlignment="1" applyProtection="1">
      <alignment horizontal="left" vertical="center"/>
    </xf>
    <xf numFmtId="0" fontId="5" fillId="6" borderId="75" xfId="0" applyFont="1" applyFill="1" applyBorder="1" applyAlignment="1">
      <alignment horizontal="center" vertical="center"/>
    </xf>
    <xf numFmtId="0" fontId="8" fillId="6" borderId="6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8" fillId="6" borderId="76" xfId="0" applyFont="1" applyFill="1" applyBorder="1" applyAlignment="1">
      <alignment horizontal="center" vertical="center"/>
    </xf>
    <xf numFmtId="0" fontId="5" fillId="6" borderId="56" xfId="0" applyFont="1" applyFill="1" applyBorder="1" applyAlignment="1" applyProtection="1">
      <alignment horizontal="left" vertical="center" wrapText="1"/>
    </xf>
    <xf numFmtId="0" fontId="5" fillId="6" borderId="57" xfId="0" applyFont="1" applyFill="1" applyBorder="1" applyAlignment="1" applyProtection="1">
      <alignment horizontal="left" vertical="center" wrapText="1"/>
    </xf>
    <xf numFmtId="166" fontId="6" fillId="6" borderId="58" xfId="0" applyNumberFormat="1" applyFont="1" applyFill="1" applyBorder="1" applyAlignment="1" applyProtection="1">
      <alignment horizontal="right" vertical="center"/>
    </xf>
    <xf numFmtId="0" fontId="6" fillId="6" borderId="59" xfId="0" applyFont="1" applyFill="1" applyBorder="1" applyAlignment="1" applyProtection="1">
      <alignment horizontal="left" vertical="center"/>
    </xf>
    <xf numFmtId="0" fontId="7" fillId="6" borderId="55" xfId="0" applyFont="1" applyFill="1" applyBorder="1" applyAlignment="1" applyProtection="1">
      <alignment horizontal="center" vertical="center"/>
    </xf>
    <xf numFmtId="166" fontId="1" fillId="6" borderId="57" xfId="0" applyNumberFormat="1" applyFont="1" applyFill="1" applyBorder="1" applyAlignment="1" applyProtection="1">
      <alignment horizontal="right" vertical="center"/>
    </xf>
    <xf numFmtId="0" fontId="1" fillId="6" borderId="55" xfId="0" applyFont="1" applyFill="1" applyBorder="1" applyAlignment="1" applyProtection="1">
      <alignment horizontal="left" vertical="center"/>
    </xf>
    <xf numFmtId="0" fontId="5" fillId="6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right" vertical="center"/>
    </xf>
    <xf numFmtId="0" fontId="5" fillId="3" borderId="78" xfId="0" applyFont="1" applyFill="1" applyBorder="1" applyAlignment="1">
      <alignment horizontal="right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20" fontId="5" fillId="6" borderId="66" xfId="0" applyNumberFormat="1" applyFont="1" applyFill="1" applyBorder="1" applyAlignment="1">
      <alignment horizontal="center" vertical="center"/>
    </xf>
    <xf numFmtId="20" fontId="5" fillId="6" borderId="78" xfId="0" applyNumberFormat="1" applyFont="1" applyFill="1" applyBorder="1" applyAlignment="1">
      <alignment horizontal="center" vertical="center"/>
    </xf>
    <xf numFmtId="0" fontId="5" fillId="6" borderId="76" xfId="0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left" vertical="center" wrapText="1"/>
    </xf>
    <xf numFmtId="0" fontId="5" fillId="6" borderId="40" xfId="0" applyFont="1" applyFill="1" applyBorder="1" applyAlignment="1" applyProtection="1">
      <alignment horizontal="left" vertical="center" wrapText="1"/>
    </xf>
    <xf numFmtId="166" fontId="6" fillId="6" borderId="41" xfId="0" applyNumberFormat="1" applyFont="1" applyFill="1" applyBorder="1" applyAlignment="1" applyProtection="1">
      <alignment horizontal="right" vertical="center"/>
    </xf>
    <xf numFmtId="0" fontId="6" fillId="6" borderId="42" xfId="0" applyFont="1" applyFill="1" applyBorder="1" applyAlignment="1" applyProtection="1">
      <alignment horizontal="left" vertical="center"/>
    </xf>
    <xf numFmtId="0" fontId="7" fillId="6" borderId="38" xfId="0" applyFont="1" applyFill="1" applyBorder="1" applyAlignment="1" applyProtection="1">
      <alignment horizontal="center" vertical="center"/>
    </xf>
    <xf numFmtId="166" fontId="1" fillId="6" borderId="40" xfId="0" applyNumberFormat="1" applyFont="1" applyFill="1" applyBorder="1" applyAlignment="1" applyProtection="1">
      <alignment horizontal="right" vertical="center"/>
    </xf>
    <xf numFmtId="0" fontId="1" fillId="6" borderId="38" xfId="0" applyFont="1" applyFill="1" applyBorder="1" applyAlignment="1" applyProtection="1">
      <alignment horizontal="left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20" fontId="5" fillId="6" borderId="35" xfId="0" applyNumberFormat="1" applyFont="1" applyFill="1" applyBorder="1" applyAlignment="1">
      <alignment horizontal="center" vertical="center"/>
    </xf>
    <xf numFmtId="20" fontId="5" fillId="6" borderId="36" xfId="0" applyNumberFormat="1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6" borderId="84" xfId="0" applyFont="1" applyFill="1" applyBorder="1" applyAlignment="1">
      <alignment horizontal="center" vertical="center"/>
    </xf>
    <xf numFmtId="0" fontId="5" fillId="6" borderId="85" xfId="0" applyFont="1" applyFill="1" applyBorder="1" applyAlignment="1">
      <alignment horizontal="center" vertical="center"/>
    </xf>
    <xf numFmtId="0" fontId="5" fillId="11" borderId="86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9" borderId="83" xfId="0" applyFont="1" applyFill="1" applyBorder="1" applyAlignment="1">
      <alignment horizontal="right" vertical="center"/>
    </xf>
    <xf numFmtId="0" fontId="5" fillId="9" borderId="88" xfId="0" applyFont="1" applyFill="1" applyBorder="1" applyAlignment="1">
      <alignment horizontal="right" vertical="center"/>
    </xf>
    <xf numFmtId="0" fontId="0" fillId="0" borderId="85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5" fillId="10" borderId="90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5" fillId="10" borderId="85" xfId="0" applyFont="1" applyFill="1" applyBorder="1" applyAlignment="1">
      <alignment horizontal="center" vertical="center"/>
    </xf>
    <xf numFmtId="0" fontId="5" fillId="10" borderId="91" xfId="0" applyFont="1" applyFill="1" applyBorder="1" applyAlignment="1" applyProtection="1">
      <alignment horizontal="left" vertical="center" wrapText="1"/>
    </xf>
    <xf numFmtId="0" fontId="5" fillId="10" borderId="88" xfId="0" applyFont="1" applyFill="1" applyBorder="1" applyAlignment="1" applyProtection="1">
      <alignment horizontal="left" vertical="center" wrapText="1"/>
    </xf>
    <xf numFmtId="166" fontId="6" fillId="10" borderId="92" xfId="0" applyNumberFormat="1" applyFont="1" applyFill="1" applyBorder="1" applyAlignment="1" applyProtection="1">
      <alignment horizontal="right" vertical="center"/>
    </xf>
    <xf numFmtId="0" fontId="6" fillId="10" borderId="93" xfId="0" applyFont="1" applyFill="1" applyBorder="1" applyAlignment="1" applyProtection="1">
      <alignment horizontal="left" vertical="center"/>
    </xf>
    <xf numFmtId="0" fontId="7" fillId="10" borderId="83" xfId="0" applyFont="1" applyFill="1" applyBorder="1" applyAlignment="1" applyProtection="1">
      <alignment horizontal="center" vertical="center"/>
    </xf>
    <xf numFmtId="166" fontId="1" fillId="10" borderId="88" xfId="0" applyNumberFormat="1" applyFont="1" applyFill="1" applyBorder="1" applyAlignment="1" applyProtection="1">
      <alignment horizontal="right" vertical="center"/>
    </xf>
    <xf numFmtId="0" fontId="1" fillId="10" borderId="83" xfId="0" applyFont="1" applyFill="1" applyBorder="1" applyAlignment="1" applyProtection="1">
      <alignment horizontal="left" vertical="center"/>
    </xf>
    <xf numFmtId="0" fontId="5" fillId="10" borderId="94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20" fontId="5" fillId="6" borderId="87" xfId="0" applyNumberFormat="1" applyFont="1" applyFill="1" applyBorder="1" applyAlignment="1">
      <alignment horizontal="center" vertical="center"/>
    </xf>
    <xf numFmtId="20" fontId="5" fillId="6" borderId="88" xfId="0" applyNumberFormat="1" applyFont="1" applyFill="1" applyBorder="1" applyAlignment="1">
      <alignment horizontal="center" vertical="center"/>
    </xf>
    <xf numFmtId="0" fontId="5" fillId="9" borderId="74" xfId="0" applyFont="1" applyFill="1" applyBorder="1" applyAlignment="1">
      <alignment horizontal="right" vertical="center"/>
    </xf>
    <xf numFmtId="0" fontId="5" fillId="9" borderId="71" xfId="0" applyFont="1" applyFill="1" applyBorder="1" applyAlignment="1">
      <alignment horizontal="right" vertical="center"/>
    </xf>
    <xf numFmtId="0" fontId="5" fillId="10" borderId="69" xfId="0" applyFont="1" applyFill="1" applyBorder="1" applyAlignment="1">
      <alignment horizontal="center" vertical="center"/>
    </xf>
    <xf numFmtId="0" fontId="5" fillId="10" borderId="70" xfId="0" applyFont="1" applyFill="1" applyBorder="1" applyAlignment="1">
      <alignment horizontal="center" vertical="center"/>
    </xf>
    <xf numFmtId="0" fontId="5" fillId="10" borderId="65" xfId="0" applyFont="1" applyFill="1" applyBorder="1" applyAlignment="1">
      <alignment horizontal="center" vertical="center"/>
    </xf>
    <xf numFmtId="0" fontId="5" fillId="10" borderId="70" xfId="0" applyFont="1" applyFill="1" applyBorder="1" applyAlignment="1" applyProtection="1">
      <alignment horizontal="left" vertical="center" wrapText="1"/>
    </xf>
    <xf numFmtId="0" fontId="5" fillId="10" borderId="71" xfId="0" applyFont="1" applyFill="1" applyBorder="1" applyAlignment="1" applyProtection="1">
      <alignment horizontal="left" vertical="center" wrapText="1"/>
    </xf>
    <xf numFmtId="166" fontId="6" fillId="10" borderId="72" xfId="0" applyNumberFormat="1" applyFont="1" applyFill="1" applyBorder="1" applyAlignment="1" applyProtection="1">
      <alignment horizontal="right" vertical="center"/>
    </xf>
    <xf numFmtId="0" fontId="6" fillId="10" borderId="73" xfId="0" applyFont="1" applyFill="1" applyBorder="1" applyAlignment="1" applyProtection="1">
      <alignment horizontal="left" vertical="center"/>
    </xf>
    <xf numFmtId="0" fontId="7" fillId="10" borderId="74" xfId="0" applyFont="1" applyFill="1" applyBorder="1" applyAlignment="1" applyProtection="1">
      <alignment horizontal="center" vertical="center"/>
    </xf>
    <xf numFmtId="166" fontId="1" fillId="10" borderId="71" xfId="0" applyNumberFormat="1" applyFont="1" applyFill="1" applyBorder="1" applyAlignment="1" applyProtection="1">
      <alignment horizontal="right" vertical="center"/>
    </xf>
    <xf numFmtId="0" fontId="1" fillId="10" borderId="74" xfId="0" applyFont="1" applyFill="1" applyBorder="1" applyAlignment="1" applyProtection="1">
      <alignment horizontal="left" vertical="center"/>
    </xf>
    <xf numFmtId="0" fontId="5" fillId="10" borderId="75" xfId="0" applyFont="1" applyFill="1" applyBorder="1" applyAlignment="1">
      <alignment horizontal="center" vertical="center"/>
    </xf>
    <xf numFmtId="0" fontId="5" fillId="11" borderId="9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right" vertical="center"/>
    </xf>
    <xf numFmtId="0" fontId="5" fillId="3" borderId="53" xfId="0" applyFont="1" applyFill="1" applyBorder="1" applyAlignment="1">
      <alignment horizontal="righ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9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166" fontId="6" fillId="2" borderId="14" xfId="0" applyNumberFormat="1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center" vertical="center"/>
    </xf>
    <xf numFmtId="166" fontId="1" fillId="2" borderId="19" xfId="0" applyNumberFormat="1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2" borderId="57" xfId="0" applyFont="1" applyFill="1" applyBorder="1" applyAlignment="1" applyProtection="1">
      <alignment horizontal="left" vertical="center" wrapText="1"/>
    </xf>
    <xf numFmtId="166" fontId="6" fillId="2" borderId="58" xfId="0" applyNumberFormat="1" applyFont="1" applyFill="1" applyBorder="1" applyAlignment="1" applyProtection="1">
      <alignment horizontal="right" vertical="center"/>
    </xf>
    <xf numFmtId="0" fontId="6" fillId="2" borderId="59" xfId="0" applyFont="1" applyFill="1" applyBorder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center" vertical="center"/>
    </xf>
    <xf numFmtId="166" fontId="1" fillId="2" borderId="57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5" fillId="5" borderId="13" xfId="0" applyNumberFormat="1" applyFont="1" applyFill="1" applyBorder="1" applyAlignment="1">
      <alignment horizontal="left" vertical="center"/>
    </xf>
    <xf numFmtId="20" fontId="5" fillId="6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5" fillId="0" borderId="0" xfId="1" applyFont="1" applyBorder="1"/>
    <xf numFmtId="0" fontId="15" fillId="0" borderId="0" xfId="1" applyFont="1"/>
    <xf numFmtId="0" fontId="16" fillId="0" borderId="0" xfId="1" applyFont="1" applyBorder="1" applyAlignment="1" applyProtection="1"/>
    <xf numFmtId="0" fontId="17" fillId="0" borderId="0" xfId="1" applyFont="1" applyBorder="1"/>
    <xf numFmtId="0" fontId="17" fillId="0" borderId="0" xfId="1" applyFont="1" applyBorder="1" applyProtection="1"/>
    <xf numFmtId="0" fontId="15" fillId="0" borderId="0" xfId="1" applyFont="1" applyBorder="1" applyProtection="1"/>
    <xf numFmtId="0" fontId="17" fillId="0" borderId="0" xfId="1" applyFont="1" applyBorder="1" applyAlignment="1">
      <alignment horizontal="left"/>
    </xf>
    <xf numFmtId="0" fontId="15" fillId="0" borderId="0" xfId="1" applyFont="1" applyBorder="1" applyAlignment="1">
      <alignment wrapText="1"/>
    </xf>
    <xf numFmtId="0" fontId="18" fillId="0" borderId="96" xfId="1" applyFont="1" applyFill="1" applyBorder="1" applyAlignment="1" applyProtection="1">
      <alignment horizontal="center" vertical="center" wrapText="1"/>
    </xf>
    <xf numFmtId="0" fontId="19" fillId="7" borderId="96" xfId="1" applyFont="1" applyFill="1" applyBorder="1" applyAlignment="1" applyProtection="1">
      <alignment horizontal="center" vertical="center"/>
    </xf>
    <xf numFmtId="167" fontId="20" fillId="0" borderId="97" xfId="1" applyNumberFormat="1" applyFont="1" applyFill="1" applyBorder="1" applyAlignment="1" applyProtection="1">
      <alignment horizontal="center" textRotation="90" wrapText="1"/>
    </xf>
    <xf numFmtId="167" fontId="20" fillId="0" borderId="98" xfId="1" applyNumberFormat="1" applyFont="1" applyFill="1" applyBorder="1" applyAlignment="1" applyProtection="1">
      <alignment horizontal="center" textRotation="90" wrapText="1"/>
    </xf>
    <xf numFmtId="167" fontId="21" fillId="0" borderId="98" xfId="1" applyNumberFormat="1" applyFont="1" applyFill="1" applyBorder="1" applyAlignment="1" applyProtection="1">
      <alignment horizontal="center" textRotation="90" wrapText="1"/>
    </xf>
    <xf numFmtId="0" fontId="22" fillId="7" borderId="99" xfId="1" applyFont="1" applyFill="1" applyBorder="1" applyAlignment="1" applyProtection="1">
      <alignment horizontal="center" textRotation="90" wrapText="1"/>
    </xf>
    <xf numFmtId="0" fontId="22" fillId="7" borderId="100" xfId="1" applyFont="1" applyFill="1" applyBorder="1" applyAlignment="1" applyProtection="1">
      <alignment horizontal="center" textRotation="90" wrapText="1"/>
    </xf>
    <xf numFmtId="0" fontId="22" fillId="7" borderId="100" xfId="1" applyFont="1" applyFill="1" applyBorder="1" applyAlignment="1" applyProtection="1">
      <alignment horizontal="center" textRotation="90" wrapText="1"/>
    </xf>
    <xf numFmtId="0" fontId="22" fillId="7" borderId="101" xfId="1" applyFont="1" applyFill="1" applyBorder="1" applyAlignment="1" applyProtection="1">
      <alignment horizontal="center" textRotation="90" wrapText="1"/>
    </xf>
    <xf numFmtId="0" fontId="22" fillId="16" borderId="102" xfId="1" applyFont="1" applyFill="1" applyBorder="1" applyAlignment="1" applyProtection="1">
      <alignment horizontal="center" textRotation="90" wrapText="1"/>
    </xf>
    <xf numFmtId="0" fontId="23" fillId="16" borderId="100" xfId="1" applyFont="1" applyFill="1" applyBorder="1" applyAlignment="1" applyProtection="1">
      <alignment horizontal="center" textRotation="90" wrapText="1"/>
    </xf>
    <xf numFmtId="0" fontId="23" fillId="16" borderId="103" xfId="1" applyFont="1" applyFill="1" applyBorder="1" applyAlignment="1" applyProtection="1">
      <alignment horizontal="center" textRotation="90" wrapText="1"/>
    </xf>
    <xf numFmtId="0" fontId="23" fillId="16" borderId="104" xfId="1" applyFont="1" applyFill="1" applyBorder="1" applyAlignment="1" applyProtection="1">
      <alignment horizontal="center" textRotation="90" wrapText="1"/>
    </xf>
    <xf numFmtId="0" fontId="23" fillId="16" borderId="101" xfId="1" applyFont="1" applyFill="1" applyBorder="1" applyAlignment="1" applyProtection="1">
      <alignment horizontal="center" textRotation="90" wrapText="1"/>
    </xf>
    <xf numFmtId="0" fontId="22" fillId="7" borderId="105" xfId="1" applyFont="1" applyFill="1" applyBorder="1" applyAlignment="1" applyProtection="1">
      <alignment horizontal="center" textRotation="90" wrapText="1"/>
    </xf>
    <xf numFmtId="0" fontId="15" fillId="0" borderId="0" xfId="1" applyFont="1" applyBorder="1" applyAlignment="1" applyProtection="1">
      <alignment wrapText="1"/>
    </xf>
    <xf numFmtId="0" fontId="0" fillId="0" borderId="0" xfId="0" applyAlignment="1">
      <alignment wrapText="1"/>
    </xf>
    <xf numFmtId="0" fontId="24" fillId="14" borderId="106" xfId="0" applyFont="1" applyFill="1" applyBorder="1" applyAlignment="1" applyProtection="1">
      <alignment horizontal="center" vertical="center"/>
      <protection locked="0"/>
    </xf>
    <xf numFmtId="0" fontId="25" fillId="7" borderId="106" xfId="1" applyFont="1" applyFill="1" applyBorder="1" applyAlignment="1" applyProtection="1">
      <alignment horizontal="center" vertical="center"/>
    </xf>
    <xf numFmtId="0" fontId="26" fillId="0" borderId="107" xfId="1" applyFont="1" applyBorder="1" applyAlignment="1" applyProtection="1">
      <alignment horizontal="center" vertical="center" wrapText="1"/>
    </xf>
    <xf numFmtId="0" fontId="26" fillId="0" borderId="108" xfId="1" applyFont="1" applyBorder="1" applyAlignment="1" applyProtection="1">
      <alignment horizontal="center" vertical="center" wrapText="1"/>
    </xf>
    <xf numFmtId="0" fontId="26" fillId="0" borderId="108" xfId="1" applyFont="1" applyFill="1" applyBorder="1" applyAlignment="1" applyProtection="1">
      <alignment horizontal="center" vertical="center" wrapText="1"/>
    </xf>
    <xf numFmtId="0" fontId="26" fillId="0" borderId="109" xfId="1" applyFont="1" applyBorder="1" applyAlignment="1" applyProtection="1">
      <alignment horizontal="center" vertical="center" wrapText="1"/>
    </xf>
    <xf numFmtId="0" fontId="27" fillId="0" borderId="108" xfId="1" applyFont="1" applyBorder="1" applyAlignment="1" applyProtection="1">
      <alignment horizontal="center" vertical="center" wrapText="1"/>
    </xf>
    <xf numFmtId="0" fontId="22" fillId="7" borderId="110" xfId="1" applyFont="1" applyFill="1" applyBorder="1" applyAlignment="1" applyProtection="1">
      <alignment horizontal="center" textRotation="90" wrapText="1"/>
    </xf>
    <xf numFmtId="0" fontId="22" fillId="7" borderId="111" xfId="1" applyFont="1" applyFill="1" applyBorder="1" applyAlignment="1" applyProtection="1">
      <alignment horizontal="center" textRotation="90" wrapText="1"/>
    </xf>
    <xf numFmtId="0" fontId="22" fillId="7" borderId="111" xfId="1" applyFont="1" applyFill="1" applyBorder="1" applyAlignment="1" applyProtection="1">
      <alignment horizontal="center" textRotation="90" wrapText="1"/>
    </xf>
    <xf numFmtId="0" fontId="22" fillId="7" borderId="112" xfId="1" applyFont="1" applyFill="1" applyBorder="1" applyAlignment="1" applyProtection="1">
      <alignment horizontal="center" textRotation="90" wrapText="1"/>
    </xf>
    <xf numFmtId="0" fontId="28" fillId="16" borderId="113" xfId="1" applyFont="1" applyFill="1" applyBorder="1" applyAlignment="1" applyProtection="1">
      <alignment horizontal="center"/>
    </xf>
    <xf numFmtId="0" fontId="28" fillId="16" borderId="114" xfId="1" applyFont="1" applyFill="1" applyBorder="1" applyAlignment="1" applyProtection="1">
      <alignment horizontal="center"/>
    </xf>
    <xf numFmtId="0" fontId="28" fillId="16" borderId="115" xfId="1" applyFont="1" applyFill="1" applyBorder="1" applyAlignment="1" applyProtection="1">
      <alignment horizontal="center"/>
    </xf>
    <xf numFmtId="0" fontId="22" fillId="7" borderId="116" xfId="1" applyFont="1" applyFill="1" applyBorder="1" applyAlignment="1" applyProtection="1">
      <alignment horizontal="center" textRotation="90" wrapText="1"/>
    </xf>
    <xf numFmtId="0" fontId="29" fillId="0" borderId="117" xfId="0" applyFont="1" applyBorder="1" applyAlignment="1" applyProtection="1">
      <alignment horizontal="center" vertical="center"/>
      <protection locked="0"/>
    </xf>
    <xf numFmtId="0" fontId="20" fillId="0" borderId="118" xfId="0" applyFont="1" applyBorder="1" applyAlignment="1" applyProtection="1">
      <alignment vertical="center" wrapText="1"/>
      <protection locked="0"/>
    </xf>
    <xf numFmtId="0" fontId="30" fillId="7" borderId="119" xfId="1" applyNumberFormat="1" applyFont="1" applyFill="1" applyBorder="1" applyAlignment="1" applyProtection="1">
      <alignment horizontal="center" vertical="center" wrapText="1"/>
    </xf>
    <xf numFmtId="0" fontId="16" fillId="0" borderId="120" xfId="1" applyNumberFormat="1" applyFont="1" applyFill="1" applyBorder="1" applyAlignment="1" applyProtection="1">
      <alignment horizontal="center" vertical="center" wrapText="1"/>
    </xf>
    <xf numFmtId="0" fontId="16" fillId="0" borderId="121" xfId="1" applyNumberFormat="1" applyFont="1" applyFill="1" applyBorder="1" applyAlignment="1" applyProtection="1">
      <alignment horizontal="center" vertical="center" wrapText="1"/>
    </xf>
    <xf numFmtId="168" fontId="31" fillId="17" borderId="122" xfId="1" applyNumberFormat="1" applyFont="1" applyFill="1" applyBorder="1" applyAlignment="1" applyProtection="1">
      <alignment horizontal="center" vertical="center" wrapText="1"/>
    </xf>
    <xf numFmtId="166" fontId="15" fillId="17" borderId="123" xfId="1" applyNumberFormat="1" applyFont="1" applyFill="1" applyBorder="1" applyAlignment="1" applyProtection="1">
      <alignment horizontal="right" vertical="center" wrapText="1"/>
    </xf>
    <xf numFmtId="169" fontId="15" fillId="17" borderId="124" xfId="1" applyNumberFormat="1" applyFont="1" applyFill="1" applyBorder="1" applyAlignment="1" applyProtection="1">
      <alignment horizontal="left" vertical="center" wrapText="1"/>
    </xf>
    <xf numFmtId="168" fontId="15" fillId="17" borderId="47" xfId="1" applyNumberFormat="1" applyFont="1" applyFill="1" applyBorder="1" applyAlignment="1" applyProtection="1">
      <alignment horizontal="center" vertical="center" wrapText="1"/>
    </xf>
    <xf numFmtId="170" fontId="15" fillId="17" borderId="125" xfId="1" applyNumberFormat="1" applyFont="1" applyFill="1" applyBorder="1" applyAlignment="1" applyProtection="1">
      <alignment horizontal="center" vertical="center" wrapText="1"/>
    </xf>
    <xf numFmtId="168" fontId="15" fillId="5" borderId="126" xfId="1" applyNumberFormat="1" applyFont="1" applyFill="1" applyBorder="1" applyAlignment="1" applyProtection="1">
      <alignment horizontal="center" vertical="center" wrapText="1"/>
    </xf>
    <xf numFmtId="168" fontId="32" fillId="5" borderId="47" xfId="1" applyNumberFormat="1" applyFont="1" applyFill="1" applyBorder="1" applyAlignment="1" applyProtection="1">
      <alignment horizontal="center" vertical="center" wrapText="1"/>
    </xf>
    <xf numFmtId="166" fontId="15" fillId="5" borderId="123" xfId="1" applyNumberFormat="1" applyFont="1" applyFill="1" applyBorder="1" applyAlignment="1" applyProtection="1">
      <alignment horizontal="right" vertical="center" wrapText="1"/>
    </xf>
    <xf numFmtId="169" fontId="15" fillId="5" borderId="124" xfId="1" applyNumberFormat="1" applyFont="1" applyFill="1" applyBorder="1" applyAlignment="1" applyProtection="1">
      <alignment horizontal="left" vertical="center" wrapText="1"/>
    </xf>
    <xf numFmtId="168" fontId="15" fillId="5" borderId="47" xfId="1" applyNumberFormat="1" applyFont="1" applyFill="1" applyBorder="1" applyAlignment="1" applyProtection="1">
      <alignment horizontal="center" vertical="center" wrapText="1"/>
    </xf>
    <xf numFmtId="170" fontId="15" fillId="5" borderId="125" xfId="1" applyNumberFormat="1" applyFont="1" applyFill="1" applyBorder="1" applyAlignment="1" applyProtection="1">
      <alignment horizontal="center" vertical="center" wrapText="1"/>
    </xf>
    <xf numFmtId="168" fontId="33" fillId="17" borderId="127" xfId="1" applyNumberFormat="1" applyFont="1" applyFill="1" applyBorder="1" applyAlignment="1" applyProtection="1">
      <alignment horizontal="center" vertical="center"/>
    </xf>
    <xf numFmtId="0" fontId="29" fillId="0" borderId="128" xfId="0" applyFont="1" applyBorder="1" applyAlignment="1" applyProtection="1">
      <alignment horizontal="center" vertical="center"/>
      <protection locked="0"/>
    </xf>
    <xf numFmtId="0" fontId="20" fillId="0" borderId="129" xfId="0" applyFont="1" applyBorder="1" applyAlignment="1" applyProtection="1">
      <alignment vertical="center" wrapText="1"/>
      <protection locked="0"/>
    </xf>
    <xf numFmtId="0" fontId="16" fillId="0" borderId="130" xfId="1" applyNumberFormat="1" applyFont="1" applyFill="1" applyBorder="1" applyAlignment="1" applyProtection="1">
      <alignment horizontal="center" vertical="center" wrapText="1"/>
    </xf>
    <xf numFmtId="0" fontId="30" fillId="7" borderId="22" xfId="1" applyNumberFormat="1" applyFont="1" applyFill="1" applyBorder="1" applyAlignment="1" applyProtection="1">
      <alignment horizontal="center" vertical="center" wrapText="1"/>
    </xf>
    <xf numFmtId="0" fontId="16" fillId="0" borderId="22" xfId="1" applyNumberFormat="1" applyFont="1" applyFill="1" applyBorder="1" applyAlignment="1" applyProtection="1">
      <alignment horizontal="center" vertical="center" wrapText="1"/>
    </xf>
    <xf numFmtId="0" fontId="16" fillId="0" borderId="131" xfId="1" applyNumberFormat="1" applyFont="1" applyFill="1" applyBorder="1" applyAlignment="1" applyProtection="1">
      <alignment horizontal="center" vertical="center" wrapText="1"/>
    </xf>
    <xf numFmtId="168" fontId="31" fillId="17" borderId="130" xfId="1" applyNumberFormat="1" applyFont="1" applyFill="1" applyBorder="1" applyAlignment="1" applyProtection="1">
      <alignment horizontal="center" vertical="center" wrapText="1"/>
    </xf>
    <xf numFmtId="166" fontId="15" fillId="17" borderId="131" xfId="1" applyNumberFormat="1" applyFont="1" applyFill="1" applyBorder="1" applyAlignment="1" applyProtection="1">
      <alignment horizontal="right" vertical="center" wrapText="1"/>
    </xf>
    <xf numFmtId="169" fontId="15" fillId="17" borderId="132" xfId="1" applyNumberFormat="1" applyFont="1" applyFill="1" applyBorder="1" applyAlignment="1" applyProtection="1">
      <alignment horizontal="left" vertical="center" wrapText="1"/>
    </xf>
    <xf numFmtId="168" fontId="15" fillId="17" borderId="22" xfId="1" applyNumberFormat="1" applyFont="1" applyFill="1" applyBorder="1" applyAlignment="1" applyProtection="1">
      <alignment horizontal="center" vertical="center" wrapText="1"/>
    </xf>
    <xf numFmtId="170" fontId="15" fillId="17" borderId="133" xfId="1" applyNumberFormat="1" applyFont="1" applyFill="1" applyBorder="1" applyAlignment="1" applyProtection="1">
      <alignment horizontal="center" vertical="center" wrapText="1"/>
    </xf>
    <xf numFmtId="168" fontId="15" fillId="5" borderId="134" xfId="1" applyNumberFormat="1" applyFont="1" applyFill="1" applyBorder="1" applyAlignment="1" applyProtection="1">
      <alignment horizontal="center" vertical="center" wrapText="1"/>
    </xf>
    <xf numFmtId="168" fontId="32" fillId="5" borderId="22" xfId="1" applyNumberFormat="1" applyFont="1" applyFill="1" applyBorder="1" applyAlignment="1" applyProtection="1">
      <alignment horizontal="center" vertical="center" wrapText="1"/>
    </xf>
    <xf numFmtId="166" fontId="15" fillId="5" borderId="131" xfId="1" applyNumberFormat="1" applyFont="1" applyFill="1" applyBorder="1" applyAlignment="1" applyProtection="1">
      <alignment horizontal="right" vertical="center" wrapText="1"/>
    </xf>
    <xf numFmtId="169" fontId="15" fillId="5" borderId="132" xfId="1" applyNumberFormat="1" applyFont="1" applyFill="1" applyBorder="1" applyAlignment="1" applyProtection="1">
      <alignment horizontal="left" vertical="center" wrapText="1"/>
    </xf>
    <xf numFmtId="168" fontId="15" fillId="5" borderId="22" xfId="1" applyNumberFormat="1" applyFont="1" applyFill="1" applyBorder="1" applyAlignment="1" applyProtection="1">
      <alignment horizontal="center" vertical="center" wrapText="1"/>
    </xf>
    <xf numFmtId="170" fontId="15" fillId="5" borderId="133" xfId="1" applyNumberFormat="1" applyFont="1" applyFill="1" applyBorder="1" applyAlignment="1" applyProtection="1">
      <alignment horizontal="center" vertical="center" wrapText="1"/>
    </xf>
    <xf numFmtId="168" fontId="33" fillId="17" borderId="135" xfId="1" applyNumberFormat="1" applyFont="1" applyFill="1" applyBorder="1" applyAlignment="1" applyProtection="1">
      <alignment horizontal="center" vertical="center"/>
    </xf>
    <xf numFmtId="0" fontId="20" fillId="0" borderId="136" xfId="0" applyFont="1" applyBorder="1" applyAlignment="1" applyProtection="1">
      <alignment vertical="center" wrapText="1"/>
      <protection locked="0"/>
    </xf>
    <xf numFmtId="0" fontId="16" fillId="0" borderId="137" xfId="1" applyNumberFormat="1" applyFont="1" applyFill="1" applyBorder="1" applyAlignment="1" applyProtection="1">
      <alignment horizontal="center" vertical="center" wrapText="1"/>
    </xf>
    <xf numFmtId="0" fontId="16" fillId="0" borderId="138" xfId="1" applyNumberFormat="1" applyFont="1" applyFill="1" applyBorder="1" applyAlignment="1" applyProtection="1">
      <alignment horizontal="center" vertical="center" wrapText="1"/>
    </xf>
    <xf numFmtId="0" fontId="30" fillId="7" borderId="138" xfId="1" applyNumberFormat="1" applyFont="1" applyFill="1" applyBorder="1" applyAlignment="1" applyProtection="1">
      <alignment horizontal="center" vertical="center" wrapText="1"/>
    </xf>
    <xf numFmtId="0" fontId="16" fillId="0" borderId="139" xfId="1" applyNumberFormat="1" applyFont="1" applyFill="1" applyBorder="1" applyAlignment="1" applyProtection="1">
      <alignment horizontal="center" vertical="center" wrapText="1"/>
    </xf>
    <xf numFmtId="168" fontId="31" fillId="17" borderId="137" xfId="1" applyNumberFormat="1" applyFont="1" applyFill="1" applyBorder="1" applyAlignment="1" applyProtection="1">
      <alignment horizontal="center" vertical="center" wrapText="1"/>
    </xf>
    <xf numFmtId="166" fontId="16" fillId="17" borderId="139" xfId="1" applyNumberFormat="1" applyFont="1" applyFill="1" applyBorder="1" applyAlignment="1" applyProtection="1">
      <alignment horizontal="right" vertical="center" wrapText="1"/>
    </xf>
    <xf numFmtId="169" fontId="16" fillId="17" borderId="140" xfId="1" applyNumberFormat="1" applyFont="1" applyFill="1" applyBorder="1" applyAlignment="1" applyProtection="1">
      <alignment horizontal="left" vertical="center" wrapText="1"/>
    </xf>
    <xf numFmtId="168" fontId="16" fillId="17" borderId="138" xfId="1" applyNumberFormat="1" applyFont="1" applyFill="1" applyBorder="1" applyAlignment="1" applyProtection="1">
      <alignment horizontal="center" vertical="center" wrapText="1"/>
    </xf>
    <xf numFmtId="170" fontId="16" fillId="17" borderId="141" xfId="1" applyNumberFormat="1" applyFont="1" applyFill="1" applyBorder="1" applyAlignment="1" applyProtection="1">
      <alignment horizontal="center" vertical="center" wrapText="1"/>
    </xf>
    <xf numFmtId="168" fontId="15" fillId="5" borderId="142" xfId="1" applyNumberFormat="1" applyFont="1" applyFill="1" applyBorder="1" applyAlignment="1" applyProtection="1">
      <alignment horizontal="center" vertical="center" wrapText="1"/>
    </xf>
    <xf numFmtId="168" fontId="15" fillId="5" borderId="138" xfId="1" applyNumberFormat="1" applyFont="1" applyFill="1" applyBorder="1" applyAlignment="1" applyProtection="1">
      <alignment horizontal="center" vertical="center" wrapText="1"/>
    </xf>
    <xf numFmtId="166" fontId="15" fillId="5" borderId="139" xfId="1" applyNumberFormat="1" applyFont="1" applyFill="1" applyBorder="1" applyAlignment="1" applyProtection="1">
      <alignment horizontal="right" vertical="center" wrapText="1"/>
    </xf>
    <xf numFmtId="169" fontId="15" fillId="5" borderId="140" xfId="1" applyNumberFormat="1" applyFont="1" applyFill="1" applyBorder="1" applyAlignment="1" applyProtection="1">
      <alignment horizontal="left" vertical="center" wrapText="1"/>
    </xf>
    <xf numFmtId="170" fontId="15" fillId="5" borderId="141" xfId="1" applyNumberFormat="1" applyFont="1" applyFill="1" applyBorder="1" applyAlignment="1" applyProtection="1">
      <alignment horizontal="center" vertical="center" wrapText="1"/>
    </xf>
    <xf numFmtId="168" fontId="33" fillId="17" borderId="143" xfId="1" applyNumberFormat="1" applyFont="1" applyFill="1" applyBorder="1" applyAlignment="1" applyProtection="1">
      <alignment horizontal="center" vertical="center"/>
    </xf>
    <xf numFmtId="0" fontId="20" fillId="0" borderId="144" xfId="0" applyFont="1" applyBorder="1" applyAlignment="1" applyProtection="1">
      <alignment vertical="center" wrapText="1"/>
      <protection locked="0"/>
    </xf>
    <xf numFmtId="0" fontId="16" fillId="0" borderId="145" xfId="1" applyNumberFormat="1" applyFont="1" applyFill="1" applyBorder="1" applyAlignment="1" applyProtection="1">
      <alignment horizontal="center" vertical="center" wrapText="1"/>
    </xf>
    <xf numFmtId="0" fontId="16" fillId="0" borderId="31" xfId="1" applyNumberFormat="1" applyFont="1" applyFill="1" applyBorder="1" applyAlignment="1" applyProtection="1">
      <alignment horizontal="center" vertical="center" wrapText="1"/>
    </xf>
    <xf numFmtId="0" fontId="30" fillId="7" borderId="31" xfId="1" applyNumberFormat="1" applyFont="1" applyFill="1" applyBorder="1" applyAlignment="1" applyProtection="1">
      <alignment horizontal="center" vertical="center" wrapText="1"/>
    </xf>
    <xf numFmtId="0" fontId="16" fillId="0" borderId="146" xfId="1" applyNumberFormat="1" applyFont="1" applyFill="1" applyBorder="1" applyAlignment="1" applyProtection="1">
      <alignment horizontal="center" vertical="center" wrapText="1"/>
    </xf>
    <xf numFmtId="168" fontId="31" fillId="17" borderId="145" xfId="1" applyNumberFormat="1" applyFont="1" applyFill="1" applyBorder="1" applyAlignment="1" applyProtection="1">
      <alignment horizontal="center" vertical="center" wrapText="1"/>
    </xf>
    <xf numFmtId="166" fontId="16" fillId="17" borderId="146" xfId="1" applyNumberFormat="1" applyFont="1" applyFill="1" applyBorder="1" applyAlignment="1" applyProtection="1">
      <alignment horizontal="right" vertical="center" wrapText="1"/>
    </xf>
    <xf numFmtId="169" fontId="16" fillId="17" borderId="147" xfId="1" applyNumberFormat="1" applyFont="1" applyFill="1" applyBorder="1" applyAlignment="1" applyProtection="1">
      <alignment horizontal="left" vertical="center" wrapText="1"/>
    </xf>
    <xf numFmtId="168" fontId="16" fillId="17" borderId="31" xfId="1" applyNumberFormat="1" applyFont="1" applyFill="1" applyBorder="1" applyAlignment="1" applyProtection="1">
      <alignment horizontal="center" vertical="center" wrapText="1"/>
    </xf>
    <xf numFmtId="170" fontId="16" fillId="17" borderId="148" xfId="1" applyNumberFormat="1" applyFont="1" applyFill="1" applyBorder="1" applyAlignment="1" applyProtection="1">
      <alignment horizontal="center" vertical="center" wrapText="1"/>
    </xf>
    <xf numFmtId="168" fontId="15" fillId="5" borderId="149" xfId="1" applyNumberFormat="1" applyFont="1" applyFill="1" applyBorder="1" applyAlignment="1" applyProtection="1">
      <alignment horizontal="center" vertical="center" wrapText="1"/>
    </xf>
    <xf numFmtId="168" fontId="15" fillId="5" borderId="31" xfId="1" applyNumberFormat="1" applyFont="1" applyFill="1" applyBorder="1" applyAlignment="1" applyProtection="1">
      <alignment horizontal="center" vertical="center" wrapText="1"/>
    </xf>
    <xf numFmtId="166" fontId="15" fillId="5" borderId="146" xfId="1" applyNumberFormat="1" applyFont="1" applyFill="1" applyBorder="1" applyAlignment="1" applyProtection="1">
      <alignment horizontal="right" vertical="center" wrapText="1"/>
    </xf>
    <xf numFmtId="169" fontId="15" fillId="5" borderId="147" xfId="1" applyNumberFormat="1" applyFont="1" applyFill="1" applyBorder="1" applyAlignment="1" applyProtection="1">
      <alignment horizontal="left" vertical="center" wrapText="1"/>
    </xf>
    <xf numFmtId="170" fontId="15" fillId="5" borderId="148" xfId="1" applyNumberFormat="1" applyFont="1" applyFill="1" applyBorder="1" applyAlignment="1" applyProtection="1">
      <alignment horizontal="center" vertical="center" wrapText="1"/>
    </xf>
    <xf numFmtId="168" fontId="33" fillId="17" borderId="150" xfId="1" applyNumberFormat="1" applyFont="1" applyFill="1" applyBorder="1" applyAlignment="1" applyProtection="1">
      <alignment horizontal="center" vertical="center"/>
    </xf>
    <xf numFmtId="0" fontId="21" fillId="0" borderId="151" xfId="0" applyFont="1" applyBorder="1" applyAlignment="1" applyProtection="1">
      <alignment vertical="center" wrapText="1"/>
      <protection locked="0"/>
    </xf>
    <xf numFmtId="0" fontId="16" fillId="0" borderId="122" xfId="1" applyNumberFormat="1" applyFont="1" applyFill="1" applyBorder="1" applyAlignment="1" applyProtection="1">
      <alignment horizontal="center" vertical="center" wrapText="1"/>
    </xf>
    <xf numFmtId="0" fontId="16" fillId="0" borderId="47" xfId="1" applyNumberFormat="1" applyFont="1" applyFill="1" applyBorder="1" applyAlignment="1" applyProtection="1">
      <alignment horizontal="center" vertical="center" wrapText="1"/>
    </xf>
    <xf numFmtId="0" fontId="34" fillId="7" borderId="47" xfId="1" applyNumberFormat="1" applyFont="1" applyFill="1" applyBorder="1" applyAlignment="1" applyProtection="1">
      <alignment horizontal="center" vertical="center" wrapText="1"/>
    </xf>
    <xf numFmtId="0" fontId="16" fillId="0" borderId="123" xfId="1" applyNumberFormat="1" applyFont="1" applyFill="1" applyBorder="1" applyAlignment="1" applyProtection="1">
      <alignment horizontal="center" vertical="center" wrapText="1"/>
    </xf>
    <xf numFmtId="166" fontId="16" fillId="17" borderId="123" xfId="1" applyNumberFormat="1" applyFont="1" applyFill="1" applyBorder="1" applyAlignment="1" applyProtection="1">
      <alignment horizontal="right" vertical="center" wrapText="1"/>
    </xf>
    <xf numFmtId="169" fontId="16" fillId="17" borderId="124" xfId="1" applyNumberFormat="1" applyFont="1" applyFill="1" applyBorder="1" applyAlignment="1" applyProtection="1">
      <alignment horizontal="left" vertical="center" wrapText="1"/>
    </xf>
    <xf numFmtId="168" fontId="16" fillId="17" borderId="47" xfId="1" applyNumberFormat="1" applyFont="1" applyFill="1" applyBorder="1" applyAlignment="1" applyProtection="1">
      <alignment horizontal="center" vertical="center" wrapText="1"/>
    </xf>
    <xf numFmtId="170" fontId="16" fillId="17" borderId="125" xfId="1" applyNumberFormat="1" applyFont="1" applyFill="1" applyBorder="1" applyAlignment="1" applyProtection="1">
      <alignment horizontal="center" vertical="center" wrapText="1"/>
    </xf>
    <xf numFmtId="168" fontId="33" fillId="17" borderId="152" xfId="1" applyNumberFormat="1" applyFont="1" applyFill="1" applyBorder="1" applyAlignment="1" applyProtection="1">
      <alignment horizontal="center" vertical="center"/>
    </xf>
    <xf numFmtId="0" fontId="29" fillId="0" borderId="153" xfId="0" applyFont="1" applyBorder="1" applyAlignment="1" applyProtection="1">
      <alignment horizontal="center" vertical="center"/>
      <protection locked="0"/>
    </xf>
    <xf numFmtId="0" fontId="21" fillId="0" borderId="144" xfId="0" applyFont="1" applyBorder="1" applyAlignment="1" applyProtection="1">
      <alignment vertical="center" wrapText="1"/>
      <protection locked="0"/>
    </xf>
    <xf numFmtId="0" fontId="34" fillId="7" borderId="146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/>
    <xf numFmtId="0" fontId="35" fillId="0" borderId="0" xfId="1" applyFont="1" applyFill="1" applyBorder="1" applyAlignment="1" applyProtection="1">
      <alignment horizontal="left"/>
    </xf>
    <xf numFmtId="0" fontId="17" fillId="0" borderId="0" xfId="1" applyNumberFormat="1" applyFont="1" applyFill="1" applyBorder="1" applyAlignment="1" applyProtection="1">
      <alignment horizontal="right" vertical="center"/>
    </xf>
    <xf numFmtId="0" fontId="36" fillId="0" borderId="0" xfId="1" applyNumberFormat="1" applyFont="1" applyFill="1" applyBorder="1" applyAlignment="1" applyProtection="1">
      <alignment horizontal="right" vertical="center"/>
    </xf>
    <xf numFmtId="168" fontId="31" fillId="0" borderId="0" xfId="1" applyNumberFormat="1" applyFont="1" applyFill="1" applyBorder="1" applyAlignment="1" applyProtection="1">
      <alignment horizontal="center"/>
    </xf>
    <xf numFmtId="168" fontId="31" fillId="0" borderId="0" xfId="1" applyNumberFormat="1" applyFont="1" applyFill="1" applyBorder="1" applyAlignment="1" applyProtection="1">
      <alignment horizontal="right"/>
    </xf>
    <xf numFmtId="165" fontId="31" fillId="0" borderId="0" xfId="1" applyNumberFormat="1" applyFont="1" applyFill="1" applyBorder="1" applyAlignment="1" applyProtection="1">
      <alignment horizontal="left"/>
    </xf>
    <xf numFmtId="0" fontId="31" fillId="0" borderId="0" xfId="1" applyFont="1" applyFill="1" applyBorder="1" applyProtection="1"/>
    <xf numFmtId="167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Protection="1"/>
    <xf numFmtId="0" fontId="17" fillId="0" borderId="0" xfId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Protection="1"/>
    <xf numFmtId="0" fontId="17" fillId="0" borderId="0" xfId="1" applyFont="1" applyBorder="1" applyAlignment="1" applyProtection="1">
      <alignment horizontal="right" vertical="center"/>
    </xf>
    <xf numFmtId="0" fontId="37" fillId="0" borderId="0" xfId="1" applyFont="1" applyBorder="1" applyAlignment="1" applyProtection="1">
      <alignment horizontal="right" vertical="center"/>
    </xf>
    <xf numFmtId="0" fontId="31" fillId="0" borderId="0" xfId="1" applyFont="1" applyBorder="1" applyProtection="1"/>
    <xf numFmtId="0" fontId="31" fillId="0" borderId="0" xfId="1" applyFont="1" applyBorder="1" applyAlignment="1" applyProtection="1">
      <alignment horizontal="right"/>
    </xf>
    <xf numFmtId="165" fontId="31" fillId="0" borderId="0" xfId="1" applyNumberFormat="1" applyFont="1" applyBorder="1" applyAlignment="1" applyProtection="1">
      <alignment horizontal="left"/>
    </xf>
    <xf numFmtId="0" fontId="38" fillId="0" borderId="0" xfId="0" applyFont="1" applyBorder="1" applyProtection="1"/>
    <xf numFmtId="0" fontId="17" fillId="0" borderId="0" xfId="1" applyFont="1" applyBorder="1" applyAlignment="1" applyProtection="1">
      <alignment horizontal="right"/>
    </xf>
    <xf numFmtId="0" fontId="17" fillId="0" borderId="0" xfId="1" applyFont="1" applyBorder="1" applyAlignment="1" applyProtection="1">
      <alignment horizontal="left"/>
    </xf>
    <xf numFmtId="0" fontId="19" fillId="8" borderId="96" xfId="1" applyFont="1" applyFill="1" applyBorder="1" applyAlignment="1" applyProtection="1">
      <alignment horizontal="center" vertical="center"/>
    </xf>
    <xf numFmtId="167" fontId="39" fillId="0" borderId="97" xfId="1" applyNumberFormat="1" applyFont="1" applyFill="1" applyBorder="1" applyAlignment="1" applyProtection="1">
      <alignment horizontal="center" textRotation="90" wrapText="1"/>
    </xf>
    <xf numFmtId="167" fontId="39" fillId="0" borderId="98" xfId="1" applyNumberFormat="1" applyFont="1" applyFill="1" applyBorder="1" applyAlignment="1" applyProtection="1">
      <alignment horizontal="center" textRotation="90" wrapText="1"/>
    </xf>
    <xf numFmtId="167" fontId="40" fillId="0" borderId="98" xfId="1" applyNumberFormat="1" applyFont="1" applyFill="1" applyBorder="1" applyAlignment="1" applyProtection="1">
      <alignment horizontal="center" textRotation="90" wrapText="1"/>
    </xf>
    <xf numFmtId="0" fontId="22" fillId="8" borderId="99" xfId="1" applyFont="1" applyFill="1" applyBorder="1" applyAlignment="1" applyProtection="1">
      <alignment horizontal="center" textRotation="90" wrapText="1"/>
    </xf>
    <xf numFmtId="0" fontId="22" fillId="8" borderId="100" xfId="1" applyFont="1" applyFill="1" applyBorder="1" applyAlignment="1" applyProtection="1">
      <alignment horizontal="center" textRotation="90" wrapText="1"/>
    </xf>
    <xf numFmtId="0" fontId="22" fillId="8" borderId="100" xfId="1" applyFont="1" applyFill="1" applyBorder="1" applyAlignment="1" applyProtection="1">
      <alignment horizontal="center" textRotation="90" wrapText="1"/>
    </xf>
    <xf numFmtId="0" fontId="22" fillId="8" borderId="103" xfId="1" applyFont="1" applyFill="1" applyBorder="1" applyAlignment="1" applyProtection="1">
      <alignment horizontal="center" textRotation="90" wrapText="1"/>
    </xf>
    <xf numFmtId="0" fontId="22" fillId="18" borderId="102" xfId="1" applyFont="1" applyFill="1" applyBorder="1" applyAlignment="1" applyProtection="1">
      <alignment horizontal="center" textRotation="90" wrapText="1"/>
    </xf>
    <xf numFmtId="0" fontId="23" fillId="18" borderId="100" xfId="1" applyFont="1" applyFill="1" applyBorder="1" applyAlignment="1" applyProtection="1">
      <alignment horizontal="center" textRotation="90" wrapText="1"/>
    </xf>
    <xf numFmtId="0" fontId="23" fillId="18" borderId="103" xfId="1" applyFont="1" applyFill="1" applyBorder="1" applyAlignment="1" applyProtection="1">
      <alignment horizontal="center" textRotation="90" wrapText="1"/>
    </xf>
    <xf numFmtId="0" fontId="23" fillId="18" borderId="104" xfId="1" applyFont="1" applyFill="1" applyBorder="1" applyAlignment="1" applyProtection="1">
      <alignment horizontal="center" textRotation="90" wrapText="1"/>
    </xf>
    <xf numFmtId="0" fontId="23" fillId="18" borderId="101" xfId="1" applyFont="1" applyFill="1" applyBorder="1" applyAlignment="1" applyProtection="1">
      <alignment horizontal="center" textRotation="90" wrapText="1"/>
    </xf>
    <xf numFmtId="0" fontId="22" fillId="8" borderId="105" xfId="1" applyFont="1" applyFill="1" applyBorder="1" applyAlignment="1" applyProtection="1">
      <alignment horizontal="center" textRotation="90" wrapText="1"/>
    </xf>
    <xf numFmtId="0" fontId="39" fillId="8" borderId="106" xfId="1" applyFont="1" applyFill="1" applyBorder="1" applyAlignment="1" applyProtection="1">
      <alignment horizontal="center" vertical="center"/>
    </xf>
    <xf numFmtId="0" fontId="22" fillId="8" borderId="110" xfId="1" applyFont="1" applyFill="1" applyBorder="1" applyAlignment="1" applyProtection="1">
      <alignment horizontal="center" textRotation="90" wrapText="1"/>
    </xf>
    <xf numFmtId="0" fontId="22" fillId="8" borderId="111" xfId="1" applyFont="1" applyFill="1" applyBorder="1" applyAlignment="1" applyProtection="1">
      <alignment horizontal="center" textRotation="90" wrapText="1"/>
    </xf>
    <xf numFmtId="0" fontId="22" fillId="8" borderId="111" xfId="1" applyFont="1" applyFill="1" applyBorder="1" applyAlignment="1" applyProtection="1">
      <alignment horizontal="center" textRotation="90" wrapText="1"/>
    </xf>
    <xf numFmtId="0" fontId="22" fillId="8" borderId="154" xfId="1" applyFont="1" applyFill="1" applyBorder="1" applyAlignment="1" applyProtection="1">
      <alignment horizontal="center" textRotation="90" wrapText="1"/>
    </xf>
    <xf numFmtId="0" fontId="28" fillId="19" borderId="113" xfId="1" applyFont="1" applyFill="1" applyBorder="1" applyAlignment="1" applyProtection="1">
      <alignment horizontal="center"/>
    </xf>
    <xf numFmtId="0" fontId="28" fillId="19" borderId="114" xfId="1" applyFont="1" applyFill="1" applyBorder="1" applyAlignment="1" applyProtection="1">
      <alignment horizontal="center"/>
    </xf>
    <xf numFmtId="0" fontId="28" fillId="19" borderId="115" xfId="1" applyFont="1" applyFill="1" applyBorder="1" applyAlignment="1" applyProtection="1">
      <alignment horizontal="center"/>
    </xf>
    <xf numFmtId="0" fontId="22" fillId="8" borderId="116" xfId="1" applyFont="1" applyFill="1" applyBorder="1" applyAlignment="1" applyProtection="1">
      <alignment horizontal="center" textRotation="90" wrapText="1"/>
    </xf>
    <xf numFmtId="0" fontId="41" fillId="0" borderId="117" xfId="0" applyFont="1" applyBorder="1" applyAlignment="1" applyProtection="1">
      <alignment horizontal="center" vertical="center"/>
      <protection locked="0"/>
    </xf>
    <xf numFmtId="0" fontId="39" fillId="0" borderId="117" xfId="0" applyFont="1" applyBorder="1" applyAlignment="1" applyProtection="1">
      <alignment vertical="center" wrapText="1"/>
      <protection locked="0"/>
    </xf>
    <xf numFmtId="0" fontId="30" fillId="8" borderId="119" xfId="1" applyNumberFormat="1" applyFont="1" applyFill="1" applyBorder="1" applyAlignment="1" applyProtection="1">
      <alignment horizontal="center" vertical="center" wrapText="1"/>
    </xf>
    <xf numFmtId="168" fontId="42" fillId="17" borderId="122" xfId="1" applyNumberFormat="1" applyFont="1" applyFill="1" applyBorder="1" applyAlignment="1" applyProtection="1">
      <alignment horizontal="center" vertical="center" wrapText="1"/>
    </xf>
    <xf numFmtId="168" fontId="16" fillId="5" borderId="126" xfId="1" applyNumberFormat="1" applyFont="1" applyFill="1" applyBorder="1" applyAlignment="1" applyProtection="1">
      <alignment horizontal="center" vertical="center" wrapText="1"/>
    </xf>
    <xf numFmtId="168" fontId="42" fillId="5" borderId="47" xfId="1" applyNumberFormat="1" applyFont="1" applyFill="1" applyBorder="1" applyAlignment="1" applyProtection="1">
      <alignment horizontal="center" vertical="center" wrapText="1"/>
    </xf>
    <xf numFmtId="166" fontId="16" fillId="5" borderId="123" xfId="1" applyNumberFormat="1" applyFont="1" applyFill="1" applyBorder="1" applyAlignment="1" applyProtection="1">
      <alignment horizontal="right" vertical="center" wrapText="1"/>
    </xf>
    <xf numFmtId="169" fontId="16" fillId="5" borderId="124" xfId="1" applyNumberFormat="1" applyFont="1" applyFill="1" applyBorder="1" applyAlignment="1" applyProtection="1">
      <alignment horizontal="left" vertical="center" wrapText="1"/>
    </xf>
    <xf numFmtId="168" fontId="16" fillId="5" borderId="47" xfId="1" applyNumberFormat="1" applyFont="1" applyFill="1" applyBorder="1" applyAlignment="1" applyProtection="1">
      <alignment horizontal="center" vertical="center" wrapText="1"/>
    </xf>
    <xf numFmtId="170" fontId="16" fillId="5" borderId="125" xfId="1" applyNumberFormat="1" applyFont="1" applyFill="1" applyBorder="1" applyAlignment="1" applyProtection="1">
      <alignment horizontal="center" vertical="center" wrapText="1"/>
    </xf>
    <xf numFmtId="0" fontId="41" fillId="0" borderId="128" xfId="0" applyFont="1" applyBorder="1" applyAlignment="1" applyProtection="1">
      <alignment horizontal="center" vertical="center"/>
      <protection locked="0"/>
    </xf>
    <xf numFmtId="0" fontId="39" fillId="0" borderId="128" xfId="0" applyFont="1" applyBorder="1" applyAlignment="1" applyProtection="1">
      <alignment vertical="center" wrapText="1"/>
      <protection locked="0"/>
    </xf>
    <xf numFmtId="0" fontId="43" fillId="0" borderId="130" xfId="1" applyNumberFormat="1" applyFont="1" applyBorder="1" applyAlignment="1" applyProtection="1">
      <alignment horizontal="center" vertical="center" wrapText="1"/>
    </xf>
    <xf numFmtId="0" fontId="30" fillId="8" borderId="22" xfId="1" applyNumberFormat="1" applyFont="1" applyFill="1" applyBorder="1" applyAlignment="1" applyProtection="1">
      <alignment horizontal="center" vertical="center" wrapText="1"/>
    </xf>
    <xf numFmtId="168" fontId="42" fillId="17" borderId="130" xfId="1" applyNumberFormat="1" applyFont="1" applyFill="1" applyBorder="1" applyAlignment="1" applyProtection="1">
      <alignment horizontal="center" vertical="center" wrapText="1"/>
    </xf>
    <xf numFmtId="166" fontId="16" fillId="17" borderId="131" xfId="1" applyNumberFormat="1" applyFont="1" applyFill="1" applyBorder="1" applyAlignment="1" applyProtection="1">
      <alignment horizontal="right" vertical="center" wrapText="1"/>
    </xf>
    <xf numFmtId="169" fontId="16" fillId="17" borderId="132" xfId="1" applyNumberFormat="1" applyFont="1" applyFill="1" applyBorder="1" applyAlignment="1" applyProtection="1">
      <alignment horizontal="left" vertical="center" wrapText="1"/>
    </xf>
    <xf numFmtId="168" fontId="16" fillId="17" borderId="22" xfId="1" applyNumberFormat="1" applyFont="1" applyFill="1" applyBorder="1" applyAlignment="1" applyProtection="1">
      <alignment horizontal="center" vertical="center" wrapText="1"/>
    </xf>
    <xf numFmtId="170" fontId="16" fillId="17" borderId="133" xfId="1" applyNumberFormat="1" applyFont="1" applyFill="1" applyBorder="1" applyAlignment="1" applyProtection="1">
      <alignment horizontal="center" vertical="center" wrapText="1"/>
    </xf>
    <xf numFmtId="168" fontId="16" fillId="5" borderId="134" xfId="1" applyNumberFormat="1" applyFont="1" applyFill="1" applyBorder="1" applyAlignment="1" applyProtection="1">
      <alignment horizontal="center" vertical="center" wrapText="1"/>
    </xf>
    <xf numFmtId="168" fontId="42" fillId="5" borderId="22" xfId="1" applyNumberFormat="1" applyFont="1" applyFill="1" applyBorder="1" applyAlignment="1" applyProtection="1">
      <alignment horizontal="center" vertical="center" wrapText="1"/>
    </xf>
    <xf numFmtId="166" fontId="16" fillId="5" borderId="131" xfId="1" applyNumberFormat="1" applyFont="1" applyFill="1" applyBorder="1" applyAlignment="1" applyProtection="1">
      <alignment horizontal="right" vertical="center" wrapText="1"/>
    </xf>
    <xf numFmtId="169" fontId="16" fillId="5" borderId="132" xfId="1" applyNumberFormat="1" applyFont="1" applyFill="1" applyBorder="1" applyAlignment="1" applyProtection="1">
      <alignment horizontal="left" vertical="center" wrapText="1"/>
    </xf>
    <xf numFmtId="168" fontId="16" fillId="5" borderId="22" xfId="1" applyNumberFormat="1" applyFont="1" applyFill="1" applyBorder="1" applyAlignment="1" applyProtection="1">
      <alignment horizontal="center" vertical="center" wrapText="1"/>
    </xf>
    <xf numFmtId="170" fontId="16" fillId="5" borderId="133" xfId="1" applyNumberFormat="1" applyFont="1" applyFill="1" applyBorder="1" applyAlignment="1" applyProtection="1">
      <alignment horizontal="center" vertical="center" wrapText="1"/>
    </xf>
    <xf numFmtId="0" fontId="43" fillId="0" borderId="22" xfId="1" applyNumberFormat="1" applyFont="1" applyBorder="1" applyAlignment="1" applyProtection="1">
      <alignment horizontal="center" vertical="center" wrapText="1"/>
    </xf>
    <xf numFmtId="0" fontId="39" fillId="0" borderId="155" xfId="0" applyFont="1" applyBorder="1" applyAlignment="1" applyProtection="1">
      <alignment vertical="center" wrapText="1"/>
      <protection locked="0"/>
    </xf>
    <xf numFmtId="0" fontId="43" fillId="0" borderId="137" xfId="1" applyNumberFormat="1" applyFont="1" applyBorder="1" applyAlignment="1" applyProtection="1">
      <alignment horizontal="center" vertical="center" wrapText="1"/>
    </xf>
    <xf numFmtId="0" fontId="43" fillId="0" borderId="138" xfId="1" applyNumberFormat="1" applyFont="1" applyBorder="1" applyAlignment="1" applyProtection="1">
      <alignment horizontal="center" vertical="center" wrapText="1"/>
    </xf>
    <xf numFmtId="0" fontId="30" fillId="8" borderId="138" xfId="1" applyNumberFormat="1" applyFont="1" applyFill="1" applyBorder="1" applyAlignment="1" applyProtection="1">
      <alignment horizontal="center" vertical="center" wrapText="1"/>
    </xf>
    <xf numFmtId="168" fontId="42" fillId="17" borderId="137" xfId="1" applyNumberFormat="1" applyFont="1" applyFill="1" applyBorder="1" applyAlignment="1" applyProtection="1">
      <alignment horizontal="center" vertical="center" wrapText="1"/>
    </xf>
    <xf numFmtId="168" fontId="16" fillId="5" borderId="142" xfId="1" applyNumberFormat="1" applyFont="1" applyFill="1" applyBorder="1" applyAlignment="1" applyProtection="1">
      <alignment horizontal="center" vertical="center" wrapText="1"/>
    </xf>
    <xf numFmtId="168" fontId="16" fillId="5" borderId="138" xfId="1" applyNumberFormat="1" applyFont="1" applyFill="1" applyBorder="1" applyAlignment="1" applyProtection="1">
      <alignment horizontal="center" vertical="center" wrapText="1"/>
    </xf>
    <xf numFmtId="166" fontId="16" fillId="5" borderId="139" xfId="1" applyNumberFormat="1" applyFont="1" applyFill="1" applyBorder="1" applyAlignment="1" applyProtection="1">
      <alignment horizontal="right" vertical="center" wrapText="1"/>
    </xf>
    <xf numFmtId="169" fontId="16" fillId="5" borderId="140" xfId="1" applyNumberFormat="1" applyFont="1" applyFill="1" applyBorder="1" applyAlignment="1" applyProtection="1">
      <alignment horizontal="left" vertical="center" wrapText="1"/>
    </xf>
    <xf numFmtId="170" fontId="16" fillId="5" borderId="141" xfId="1" applyNumberFormat="1" applyFont="1" applyFill="1" applyBorder="1" applyAlignment="1" applyProtection="1">
      <alignment horizontal="center" vertical="center" wrapText="1"/>
    </xf>
    <xf numFmtId="0" fontId="39" fillId="0" borderId="153" xfId="0" applyFont="1" applyBorder="1" applyAlignment="1" applyProtection="1">
      <alignment vertical="center" wrapText="1"/>
      <protection locked="0"/>
    </xf>
    <xf numFmtId="0" fontId="43" fillId="0" borderId="145" xfId="1" applyNumberFormat="1" applyFont="1" applyBorder="1" applyAlignment="1" applyProtection="1">
      <alignment horizontal="center" vertical="center" wrapText="1"/>
    </xf>
    <xf numFmtId="0" fontId="43" fillId="0" borderId="31" xfId="1" applyNumberFormat="1" applyFont="1" applyBorder="1" applyAlignment="1" applyProtection="1">
      <alignment horizontal="center" vertical="center" wrapText="1"/>
    </xf>
    <xf numFmtId="0" fontId="30" fillId="8" borderId="31" xfId="1" applyNumberFormat="1" applyFont="1" applyFill="1" applyBorder="1" applyAlignment="1" applyProtection="1">
      <alignment horizontal="center" vertical="center" wrapText="1"/>
    </xf>
    <xf numFmtId="168" fontId="42" fillId="17" borderId="145" xfId="1" applyNumberFormat="1" applyFont="1" applyFill="1" applyBorder="1" applyAlignment="1" applyProtection="1">
      <alignment horizontal="center" vertical="center" wrapText="1"/>
    </xf>
    <xf numFmtId="168" fontId="16" fillId="5" borderId="149" xfId="1" applyNumberFormat="1" applyFont="1" applyFill="1" applyBorder="1" applyAlignment="1" applyProtection="1">
      <alignment horizontal="center" vertical="center" wrapText="1"/>
    </xf>
    <xf numFmtId="168" fontId="16" fillId="5" borderId="31" xfId="1" applyNumberFormat="1" applyFont="1" applyFill="1" applyBorder="1" applyAlignment="1" applyProtection="1">
      <alignment horizontal="center" vertical="center" wrapText="1"/>
    </xf>
    <xf numFmtId="166" fontId="16" fillId="5" borderId="146" xfId="1" applyNumberFormat="1" applyFont="1" applyFill="1" applyBorder="1" applyAlignment="1" applyProtection="1">
      <alignment horizontal="right" vertical="center" wrapText="1"/>
    </xf>
    <xf numFmtId="169" fontId="16" fillId="5" borderId="147" xfId="1" applyNumberFormat="1" applyFont="1" applyFill="1" applyBorder="1" applyAlignment="1" applyProtection="1">
      <alignment horizontal="left" vertical="center" wrapText="1"/>
    </xf>
    <xf numFmtId="170" fontId="16" fillId="5" borderId="148" xfId="1" applyNumberFormat="1" applyFont="1" applyFill="1" applyBorder="1" applyAlignment="1" applyProtection="1">
      <alignment horizontal="center" vertical="center" wrapText="1"/>
    </xf>
    <xf numFmtId="0" fontId="40" fillId="0" borderId="156" xfId="0" applyFont="1" applyBorder="1" applyAlignment="1" applyProtection="1">
      <alignment vertical="center" wrapText="1"/>
      <protection locked="0"/>
    </xf>
    <xf numFmtId="0" fontId="43" fillId="0" borderId="122" xfId="1" applyNumberFormat="1" applyFont="1" applyBorder="1" applyAlignment="1" applyProtection="1">
      <alignment horizontal="center" vertical="center" wrapText="1"/>
    </xf>
    <xf numFmtId="0" fontId="43" fillId="0" borderId="47" xfId="1" applyNumberFormat="1" applyFont="1" applyBorder="1" applyAlignment="1" applyProtection="1">
      <alignment horizontal="center" vertical="center" wrapText="1"/>
    </xf>
    <xf numFmtId="0" fontId="34" fillId="8" borderId="47" xfId="1" applyNumberFormat="1" applyFont="1" applyFill="1" applyBorder="1" applyAlignment="1" applyProtection="1">
      <alignment horizontal="center" vertical="center" wrapText="1"/>
    </xf>
    <xf numFmtId="0" fontId="41" fillId="0" borderId="153" xfId="0" applyFont="1" applyBorder="1" applyAlignment="1" applyProtection="1">
      <alignment horizontal="center" vertical="center"/>
      <protection locked="0"/>
    </xf>
    <xf numFmtId="0" fontId="40" fillId="0" borderId="153" xfId="0" applyFont="1" applyBorder="1" applyAlignment="1" applyProtection="1">
      <alignment vertical="center" wrapText="1"/>
      <protection locked="0"/>
    </xf>
    <xf numFmtId="0" fontId="34" fillId="8" borderId="31" xfId="1" applyNumberFormat="1" applyFont="1" applyFill="1" applyBorder="1" applyAlignment="1" applyProtection="1">
      <alignment horizontal="center" vertical="center" wrapText="1"/>
    </xf>
    <xf numFmtId="0" fontId="44" fillId="0" borderId="0" xfId="0" applyFont="1" applyBorder="1"/>
    <xf numFmtId="166" fontId="45" fillId="0" borderId="0" xfId="1" applyNumberFormat="1" applyFont="1" applyBorder="1" applyAlignment="1" applyProtection="1">
      <alignment horizontal="right" vertical="center"/>
    </xf>
    <xf numFmtId="0" fontId="36" fillId="0" borderId="0" xfId="1" applyNumberFormat="1" applyFont="1" applyFill="1" applyBorder="1" applyAlignment="1" applyProtection="1">
      <alignment horizontal="center"/>
    </xf>
    <xf numFmtId="168" fontId="31" fillId="17" borderId="0" xfId="1" applyNumberFormat="1" applyFont="1" applyFill="1" applyBorder="1" applyAlignment="1" applyProtection="1">
      <alignment horizontal="center"/>
    </xf>
    <xf numFmtId="166" fontId="31" fillId="17" borderId="0" xfId="1" applyNumberFormat="1" applyFont="1" applyFill="1" applyBorder="1" applyAlignment="1" applyProtection="1">
      <alignment horizontal="right"/>
    </xf>
    <xf numFmtId="169" fontId="31" fillId="17" borderId="0" xfId="1" applyNumberFormat="1" applyFont="1" applyFill="1" applyBorder="1" applyAlignment="1" applyProtection="1">
      <alignment horizontal="left"/>
    </xf>
    <xf numFmtId="168" fontId="17" fillId="17" borderId="0" xfId="1" applyNumberFormat="1" applyFont="1" applyFill="1" applyBorder="1" applyAlignment="1" applyProtection="1">
      <alignment horizontal="center"/>
    </xf>
    <xf numFmtId="166" fontId="17" fillId="17" borderId="0" xfId="1" applyNumberFormat="1" applyFont="1" applyFill="1" applyBorder="1" applyAlignment="1" applyProtection="1">
      <alignment horizontal="right"/>
    </xf>
    <xf numFmtId="169" fontId="17" fillId="17" borderId="0" xfId="1" applyNumberFormat="1" applyFont="1" applyFill="1" applyBorder="1" applyAlignment="1" applyProtection="1">
      <alignment horizontal="left"/>
    </xf>
    <xf numFmtId="166" fontId="31" fillId="0" borderId="0" xfId="1" applyNumberFormat="1" applyFont="1" applyFill="1" applyBorder="1" applyAlignment="1" applyProtection="1">
      <alignment horizontal="right"/>
    </xf>
    <xf numFmtId="169" fontId="31" fillId="0" borderId="0" xfId="1" applyNumberFormat="1" applyFont="1" applyFill="1" applyBorder="1" applyAlignment="1" applyProtection="1">
      <alignment horizontal="left"/>
    </xf>
    <xf numFmtId="168" fontId="17" fillId="0" borderId="0" xfId="1" applyNumberFormat="1" applyFont="1" applyFill="1" applyBorder="1" applyAlignment="1" applyProtection="1">
      <alignment horizontal="center"/>
    </xf>
    <xf numFmtId="166" fontId="17" fillId="0" borderId="0" xfId="1" applyNumberFormat="1" applyFont="1" applyFill="1" applyBorder="1" applyAlignment="1" applyProtection="1">
      <alignment horizontal="right"/>
    </xf>
    <xf numFmtId="169" fontId="17" fillId="0" borderId="0" xfId="1" applyNumberFormat="1" applyFont="1" applyFill="1" applyBorder="1" applyAlignment="1" applyProtection="1">
      <alignment horizontal="left"/>
    </xf>
    <xf numFmtId="0" fontId="19" fillId="12" borderId="96" xfId="1" applyFont="1" applyFill="1" applyBorder="1" applyAlignment="1" applyProtection="1">
      <alignment horizontal="center" vertical="center"/>
    </xf>
    <xf numFmtId="167" fontId="46" fillId="0" borderId="97" xfId="1" applyNumberFormat="1" applyFont="1" applyFill="1" applyBorder="1" applyAlignment="1" applyProtection="1">
      <alignment horizontal="center" textRotation="90" wrapText="1"/>
    </xf>
    <xf numFmtId="167" fontId="46" fillId="0" borderId="98" xfId="1" applyNumberFormat="1" applyFont="1" applyFill="1" applyBorder="1" applyAlignment="1" applyProtection="1">
      <alignment horizontal="center" textRotation="90" wrapText="1"/>
    </xf>
    <xf numFmtId="167" fontId="47" fillId="0" borderId="98" xfId="1" applyNumberFormat="1" applyFont="1" applyFill="1" applyBorder="1" applyAlignment="1" applyProtection="1">
      <alignment horizontal="center" textRotation="90" wrapText="1"/>
    </xf>
    <xf numFmtId="0" fontId="22" fillId="12" borderId="99" xfId="1" applyFont="1" applyFill="1" applyBorder="1" applyAlignment="1" applyProtection="1">
      <alignment horizontal="center" textRotation="90" wrapText="1"/>
    </xf>
    <xf numFmtId="0" fontId="22" fillId="12" borderId="100" xfId="1" applyFont="1" applyFill="1" applyBorder="1" applyAlignment="1" applyProtection="1">
      <alignment horizontal="center" textRotation="90" wrapText="1"/>
    </xf>
    <xf numFmtId="0" fontId="22" fillId="12" borderId="100" xfId="1" applyFont="1" applyFill="1" applyBorder="1" applyAlignment="1" applyProtection="1">
      <alignment horizontal="center" textRotation="90" wrapText="1"/>
    </xf>
    <xf numFmtId="0" fontId="22" fillId="12" borderId="103" xfId="1" applyFont="1" applyFill="1" applyBorder="1" applyAlignment="1" applyProtection="1">
      <alignment horizontal="center" textRotation="90" wrapText="1"/>
    </xf>
    <xf numFmtId="0" fontId="22" fillId="20" borderId="102" xfId="1" applyFont="1" applyFill="1" applyBorder="1" applyAlignment="1" applyProtection="1">
      <alignment horizontal="center" textRotation="90" wrapText="1"/>
    </xf>
    <xf numFmtId="0" fontId="23" fillId="20" borderId="100" xfId="1" applyFont="1" applyFill="1" applyBorder="1" applyAlignment="1" applyProtection="1">
      <alignment horizontal="center" textRotation="90" wrapText="1"/>
    </xf>
    <xf numFmtId="0" fontId="23" fillId="20" borderId="103" xfId="1" applyFont="1" applyFill="1" applyBorder="1" applyAlignment="1" applyProtection="1">
      <alignment horizontal="center" textRotation="90" wrapText="1"/>
    </xf>
    <xf numFmtId="0" fontId="23" fillId="20" borderId="104" xfId="1" applyFont="1" applyFill="1" applyBorder="1" applyAlignment="1" applyProtection="1">
      <alignment horizontal="center" textRotation="90" wrapText="1"/>
    </xf>
    <xf numFmtId="0" fontId="23" fillId="20" borderId="101" xfId="1" applyFont="1" applyFill="1" applyBorder="1" applyAlignment="1" applyProtection="1">
      <alignment horizontal="center" textRotation="90" wrapText="1"/>
    </xf>
    <xf numFmtId="0" fontId="22" fillId="12" borderId="105" xfId="1" applyFont="1" applyFill="1" applyBorder="1" applyAlignment="1" applyProtection="1">
      <alignment horizontal="center" textRotation="90" wrapText="1"/>
    </xf>
    <xf numFmtId="0" fontId="46" fillId="12" borderId="106" xfId="1" applyFont="1" applyFill="1" applyBorder="1" applyAlignment="1" applyProtection="1">
      <alignment horizontal="center" vertical="center"/>
    </xf>
    <xf numFmtId="0" fontId="48" fillId="12" borderId="110" xfId="1" applyFont="1" applyFill="1" applyBorder="1" applyAlignment="1" applyProtection="1">
      <alignment horizontal="center" vertical="center" textRotation="90"/>
    </xf>
    <xf numFmtId="0" fontId="48" fillId="12" borderId="154" xfId="1" applyFont="1" applyFill="1" applyBorder="1" applyAlignment="1" applyProtection="1">
      <alignment horizontal="right" vertical="center" textRotation="90"/>
    </xf>
    <xf numFmtId="0" fontId="48" fillId="12" borderId="157" xfId="1" applyFont="1" applyFill="1" applyBorder="1" applyAlignment="1" applyProtection="1">
      <alignment horizontal="left" vertical="center" textRotation="90"/>
    </xf>
    <xf numFmtId="0" fontId="48" fillId="12" borderId="111" xfId="1" applyFont="1" applyFill="1" applyBorder="1" applyAlignment="1" applyProtection="1">
      <alignment horizontal="center" vertical="center" textRotation="90"/>
    </xf>
    <xf numFmtId="0" fontId="48" fillId="12" borderId="154" xfId="1" applyFont="1" applyFill="1" applyBorder="1" applyAlignment="1" applyProtection="1">
      <alignment horizontal="center" vertical="center" textRotation="90"/>
    </xf>
    <xf numFmtId="0" fontId="28" fillId="21" borderId="113" xfId="1" applyFont="1" applyFill="1" applyBorder="1" applyAlignment="1" applyProtection="1">
      <alignment horizontal="center"/>
    </xf>
    <xf numFmtId="0" fontId="28" fillId="21" borderId="114" xfId="1" applyFont="1" applyFill="1" applyBorder="1" applyAlignment="1" applyProtection="1">
      <alignment horizontal="center"/>
    </xf>
    <xf numFmtId="0" fontId="28" fillId="21" borderId="115" xfId="1" applyFont="1" applyFill="1" applyBorder="1" applyAlignment="1" applyProtection="1">
      <alignment horizontal="center"/>
    </xf>
    <xf numFmtId="0" fontId="48" fillId="12" borderId="116" xfId="1" applyFont="1" applyFill="1" applyBorder="1" applyAlignment="1" applyProtection="1">
      <alignment horizontal="center" vertical="center" textRotation="90"/>
    </xf>
    <xf numFmtId="0" fontId="49" fillId="0" borderId="117" xfId="0" applyFont="1" applyBorder="1" applyAlignment="1" applyProtection="1">
      <alignment horizontal="center" vertical="center"/>
      <protection locked="0"/>
    </xf>
    <xf numFmtId="0" fontId="46" fillId="0" borderId="117" xfId="0" applyFont="1" applyBorder="1" applyAlignment="1" applyProtection="1">
      <alignment vertical="center" wrapText="1"/>
      <protection locked="0"/>
    </xf>
    <xf numFmtId="0" fontId="50" fillId="12" borderId="119" xfId="1" applyNumberFormat="1" applyFont="1" applyFill="1" applyBorder="1" applyAlignment="1" applyProtection="1">
      <alignment horizontal="center" vertical="center" wrapText="1"/>
    </xf>
    <xf numFmtId="0" fontId="49" fillId="0" borderId="128" xfId="0" applyFont="1" applyBorder="1" applyAlignment="1" applyProtection="1">
      <alignment horizontal="center" vertical="center"/>
      <protection locked="0"/>
    </xf>
    <xf numFmtId="0" fontId="46" fillId="0" borderId="128" xfId="0" applyFont="1" applyBorder="1" applyAlignment="1" applyProtection="1">
      <alignment vertical="center" wrapText="1"/>
      <protection locked="0"/>
    </xf>
    <xf numFmtId="0" fontId="50" fillId="12" borderId="22" xfId="1" applyNumberFormat="1" applyFont="1" applyFill="1" applyBorder="1" applyAlignment="1" applyProtection="1">
      <alignment horizontal="center" vertical="center" wrapText="1"/>
    </xf>
    <xf numFmtId="0" fontId="46" fillId="0" borderId="155" xfId="0" applyFont="1" applyBorder="1" applyAlignment="1" applyProtection="1">
      <alignment vertical="center" wrapText="1"/>
      <protection locked="0"/>
    </xf>
    <xf numFmtId="0" fontId="50" fillId="12" borderId="138" xfId="1" applyNumberFormat="1" applyFont="1" applyFill="1" applyBorder="1" applyAlignment="1" applyProtection="1">
      <alignment horizontal="center" vertical="center" wrapText="1"/>
    </xf>
    <xf numFmtId="0" fontId="47" fillId="0" borderId="153" xfId="0" applyFont="1" applyBorder="1" applyAlignment="1" applyProtection="1">
      <alignment vertical="center" wrapText="1"/>
      <protection locked="0"/>
    </xf>
    <xf numFmtId="0" fontId="47" fillId="0" borderId="156" xfId="0" applyFont="1" applyBorder="1" applyAlignment="1" applyProtection="1">
      <alignment vertical="center" wrapText="1"/>
      <protection locked="0"/>
    </xf>
    <xf numFmtId="0" fontId="34" fillId="12" borderId="47" xfId="1" applyNumberFormat="1" applyFont="1" applyFill="1" applyBorder="1" applyAlignment="1" applyProtection="1">
      <alignment horizontal="center" vertical="center" wrapText="1"/>
    </xf>
    <xf numFmtId="0" fontId="49" fillId="0" borderId="153" xfId="0" applyFont="1" applyBorder="1" applyAlignment="1" applyProtection="1">
      <alignment horizontal="center" vertical="center"/>
      <protection locked="0"/>
    </xf>
    <xf numFmtId="0" fontId="34" fillId="12" borderId="146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/>
    <xf numFmtId="0" fontId="17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right"/>
    </xf>
    <xf numFmtId="165" fontId="17" fillId="0" borderId="0" xfId="1" applyNumberFormat="1" applyFont="1" applyBorder="1" applyAlignment="1">
      <alignment horizontal="left"/>
    </xf>
    <xf numFmtId="0" fontId="38" fillId="0" borderId="0" xfId="0" applyFont="1" applyBorder="1"/>
    <xf numFmtId="0" fontId="19" fillId="22" borderId="96" xfId="1" applyFont="1" applyFill="1" applyBorder="1" applyAlignment="1" applyProtection="1">
      <alignment horizontal="center" vertical="center"/>
    </xf>
    <xf numFmtId="167" fontId="51" fillId="0" borderId="97" xfId="1" applyNumberFormat="1" applyFont="1" applyFill="1" applyBorder="1" applyAlignment="1" applyProtection="1">
      <alignment horizontal="center" textRotation="90" wrapText="1"/>
    </xf>
    <xf numFmtId="167" fontId="51" fillId="0" borderId="98" xfId="1" applyNumberFormat="1" applyFont="1" applyFill="1" applyBorder="1" applyAlignment="1" applyProtection="1">
      <alignment horizontal="center" textRotation="90" wrapText="1"/>
    </xf>
    <xf numFmtId="167" fontId="52" fillId="0" borderId="98" xfId="1" applyNumberFormat="1" applyFont="1" applyFill="1" applyBorder="1" applyAlignment="1" applyProtection="1">
      <alignment horizontal="center" textRotation="90" wrapText="1"/>
    </xf>
    <xf numFmtId="0" fontId="22" fillId="22" borderId="99" xfId="1" applyFont="1" applyFill="1" applyBorder="1" applyAlignment="1" applyProtection="1">
      <alignment horizontal="center" textRotation="90" wrapText="1"/>
    </xf>
    <xf numFmtId="0" fontId="22" fillId="22" borderId="100" xfId="1" applyFont="1" applyFill="1" applyBorder="1" applyAlignment="1" applyProtection="1">
      <alignment horizontal="center" textRotation="90" wrapText="1"/>
    </xf>
    <xf numFmtId="0" fontId="22" fillId="22" borderId="100" xfId="1" applyFont="1" applyFill="1" applyBorder="1" applyAlignment="1" applyProtection="1">
      <alignment horizontal="center" textRotation="90" wrapText="1"/>
    </xf>
    <xf numFmtId="0" fontId="22" fillId="22" borderId="103" xfId="1" applyFont="1" applyFill="1" applyBorder="1" applyAlignment="1" applyProtection="1">
      <alignment horizontal="center" textRotation="90" wrapText="1"/>
    </xf>
    <xf numFmtId="0" fontId="22" fillId="23" borderId="102" xfId="1" applyFont="1" applyFill="1" applyBorder="1" applyAlignment="1" applyProtection="1">
      <alignment horizontal="center" textRotation="90" wrapText="1"/>
    </xf>
    <xf numFmtId="0" fontId="23" fillId="23" borderId="100" xfId="1" applyFont="1" applyFill="1" applyBorder="1" applyAlignment="1" applyProtection="1">
      <alignment horizontal="center" textRotation="90" wrapText="1"/>
    </xf>
    <xf numFmtId="0" fontId="23" fillId="23" borderId="103" xfId="1" applyFont="1" applyFill="1" applyBorder="1" applyAlignment="1" applyProtection="1">
      <alignment horizontal="center" textRotation="90" wrapText="1"/>
    </xf>
    <xf numFmtId="0" fontId="23" fillId="23" borderId="104" xfId="1" applyFont="1" applyFill="1" applyBorder="1" applyAlignment="1" applyProtection="1">
      <alignment horizontal="center" textRotation="90" wrapText="1"/>
    </xf>
    <xf numFmtId="0" fontId="23" fillId="23" borderId="101" xfId="1" applyFont="1" applyFill="1" applyBorder="1" applyAlignment="1" applyProtection="1">
      <alignment horizontal="center" textRotation="90" wrapText="1"/>
    </xf>
    <xf numFmtId="0" fontId="22" fillId="22" borderId="105" xfId="1" applyFont="1" applyFill="1" applyBorder="1" applyAlignment="1" applyProtection="1">
      <alignment horizontal="center" textRotation="90" wrapText="1"/>
    </xf>
    <xf numFmtId="0" fontId="51" fillId="22" borderId="106" xfId="1" applyFont="1" applyFill="1" applyBorder="1" applyAlignment="1" applyProtection="1">
      <alignment horizontal="center" vertical="center"/>
    </xf>
    <xf numFmtId="0" fontId="22" fillId="22" borderId="110" xfId="1" applyFont="1" applyFill="1" applyBorder="1" applyAlignment="1" applyProtection="1">
      <alignment horizontal="center" vertical="top" textRotation="90" wrapText="1"/>
    </xf>
    <xf numFmtId="0" fontId="22" fillId="22" borderId="111" xfId="1" applyFont="1" applyFill="1" applyBorder="1" applyAlignment="1" applyProtection="1">
      <alignment horizontal="center" vertical="top" textRotation="90" wrapText="1"/>
    </xf>
    <xf numFmtId="0" fontId="22" fillId="22" borderId="111" xfId="1" applyFont="1" applyFill="1" applyBorder="1" applyAlignment="1" applyProtection="1">
      <alignment horizontal="center" vertical="top" textRotation="90" wrapText="1"/>
    </xf>
    <xf numFmtId="0" fontId="22" fillId="22" borderId="154" xfId="1" applyFont="1" applyFill="1" applyBorder="1" applyAlignment="1" applyProtection="1">
      <alignment horizontal="center" vertical="top" textRotation="90" wrapText="1"/>
    </xf>
    <xf numFmtId="0" fontId="28" fillId="23" borderId="113" xfId="1" applyFont="1" applyFill="1" applyBorder="1" applyAlignment="1" applyProtection="1">
      <alignment horizontal="center"/>
    </xf>
    <xf numFmtId="0" fontId="28" fillId="23" borderId="114" xfId="1" applyFont="1" applyFill="1" applyBorder="1" applyAlignment="1" applyProtection="1">
      <alignment horizontal="center"/>
    </xf>
    <xf numFmtId="0" fontId="28" fillId="23" borderId="115" xfId="1" applyFont="1" applyFill="1" applyBorder="1" applyAlignment="1" applyProtection="1">
      <alignment horizontal="center"/>
    </xf>
    <xf numFmtId="0" fontId="22" fillId="22" borderId="116" xfId="1" applyFont="1" applyFill="1" applyBorder="1" applyAlignment="1" applyProtection="1">
      <alignment horizontal="center" vertical="top" textRotation="90" wrapText="1"/>
    </xf>
    <xf numFmtId="0" fontId="53" fillId="0" borderId="117" xfId="0" applyFont="1" applyBorder="1" applyAlignment="1" applyProtection="1">
      <alignment horizontal="center" vertical="center"/>
      <protection locked="0"/>
    </xf>
    <xf numFmtId="0" fontId="51" fillId="0" borderId="117" xfId="0" applyFont="1" applyBorder="1" applyAlignment="1" applyProtection="1">
      <alignment vertical="center" wrapText="1"/>
      <protection locked="0"/>
    </xf>
    <xf numFmtId="0" fontId="50" fillId="22" borderId="119" xfId="1" applyNumberFormat="1" applyFont="1" applyFill="1" applyBorder="1" applyAlignment="1" applyProtection="1">
      <alignment horizontal="center" vertical="center" wrapText="1"/>
    </xf>
    <xf numFmtId="0" fontId="53" fillId="0" borderId="128" xfId="0" applyFont="1" applyBorder="1" applyAlignment="1" applyProtection="1">
      <alignment horizontal="center" vertical="center"/>
      <protection locked="0"/>
    </xf>
    <xf numFmtId="0" fontId="51" fillId="0" borderId="128" xfId="0" applyFont="1" applyBorder="1" applyAlignment="1" applyProtection="1">
      <alignment vertical="center" wrapText="1"/>
      <protection locked="0"/>
    </xf>
    <xf numFmtId="0" fontId="43" fillId="0" borderId="130" xfId="1" applyNumberFormat="1" applyFont="1" applyBorder="1" applyAlignment="1" applyProtection="1">
      <alignment horizontal="center" vertical="top" wrapText="1"/>
    </xf>
    <xf numFmtId="0" fontId="50" fillId="22" borderId="22" xfId="1" applyNumberFormat="1" applyFont="1" applyFill="1" applyBorder="1" applyAlignment="1" applyProtection="1">
      <alignment horizontal="center" vertical="center" wrapText="1"/>
    </xf>
    <xf numFmtId="0" fontId="51" fillId="0" borderId="155" xfId="0" applyFont="1" applyBorder="1" applyAlignment="1" applyProtection="1">
      <alignment vertical="center" wrapText="1"/>
      <protection locked="0"/>
    </xf>
    <xf numFmtId="0" fontId="50" fillId="22" borderId="138" xfId="1" applyNumberFormat="1" applyFont="1" applyFill="1" applyBorder="1" applyAlignment="1" applyProtection="1">
      <alignment horizontal="center" vertical="center" wrapText="1"/>
    </xf>
    <xf numFmtId="0" fontId="52" fillId="0" borderId="153" xfId="0" applyFont="1" applyBorder="1" applyAlignment="1" applyProtection="1">
      <alignment vertical="center" wrapText="1"/>
      <protection locked="0"/>
    </xf>
    <xf numFmtId="0" fontId="52" fillId="0" borderId="156" xfId="0" applyFont="1" applyBorder="1" applyAlignment="1" applyProtection="1">
      <alignment vertical="center" wrapText="1"/>
      <protection locked="0"/>
    </xf>
    <xf numFmtId="0" fontId="34" fillId="22" borderId="47" xfId="1" applyNumberFormat="1" applyFont="1" applyFill="1" applyBorder="1" applyAlignment="1" applyProtection="1">
      <alignment horizontal="center" vertical="center" wrapText="1"/>
    </xf>
    <xf numFmtId="0" fontId="53" fillId="0" borderId="153" xfId="0" applyFont="1" applyBorder="1" applyAlignment="1" applyProtection="1">
      <alignment horizontal="center" vertical="center"/>
      <protection locked="0"/>
    </xf>
    <xf numFmtId="0" fontId="34" fillId="22" borderId="146" xfId="1" applyNumberFormat="1" applyFont="1" applyFill="1" applyBorder="1" applyAlignment="1" applyProtection="1">
      <alignment horizontal="center" vertical="center" wrapText="1"/>
    </xf>
    <xf numFmtId="0" fontId="19" fillId="13" borderId="96" xfId="1" applyFont="1" applyFill="1" applyBorder="1" applyAlignment="1" applyProtection="1">
      <alignment horizontal="center" vertical="center"/>
    </xf>
    <xf numFmtId="167" fontId="42" fillId="0" borderId="97" xfId="1" applyNumberFormat="1" applyFont="1" applyFill="1" applyBorder="1" applyAlignment="1" applyProtection="1">
      <alignment horizontal="center" textRotation="90" wrapText="1"/>
    </xf>
    <xf numFmtId="167" fontId="42" fillId="0" borderId="98" xfId="1" applyNumberFormat="1" applyFont="1" applyFill="1" applyBorder="1" applyAlignment="1" applyProtection="1">
      <alignment horizontal="center" textRotation="90" wrapText="1"/>
    </xf>
    <xf numFmtId="167" fontId="32" fillId="0" borderId="98" xfId="1" applyNumberFormat="1" applyFont="1" applyFill="1" applyBorder="1" applyAlignment="1" applyProtection="1">
      <alignment horizontal="center" textRotation="90" wrapText="1"/>
    </xf>
    <xf numFmtId="0" fontId="22" fillId="13" borderId="158" xfId="1" applyFont="1" applyFill="1" applyBorder="1" applyAlignment="1" applyProtection="1">
      <alignment horizontal="center" textRotation="90" wrapText="1"/>
    </xf>
    <xf numFmtId="0" fontId="22" fillId="13" borderId="159" xfId="1" applyFont="1" applyFill="1" applyBorder="1" applyAlignment="1" applyProtection="1">
      <alignment horizontal="center" textRotation="90" wrapText="1"/>
    </xf>
    <xf numFmtId="0" fontId="22" fillId="13" borderId="160" xfId="1" applyFont="1" applyFill="1" applyBorder="1" applyAlignment="1" applyProtection="1">
      <alignment horizontal="center" textRotation="90" wrapText="1"/>
    </xf>
    <xf numFmtId="0" fontId="22" fillId="13" borderId="103" xfId="1" applyFont="1" applyFill="1" applyBorder="1" applyAlignment="1" applyProtection="1">
      <alignment horizontal="center" textRotation="90" wrapText="1"/>
    </xf>
    <xf numFmtId="0" fontId="22" fillId="11" borderId="161" xfId="1" applyFont="1" applyFill="1" applyBorder="1" applyAlignment="1" applyProtection="1">
      <alignment horizontal="center" textRotation="90" wrapText="1"/>
    </xf>
    <xf numFmtId="0" fontId="23" fillId="11" borderId="159" xfId="1" applyFont="1" applyFill="1" applyBorder="1" applyAlignment="1" applyProtection="1">
      <alignment horizontal="center" textRotation="90" wrapText="1"/>
    </xf>
    <xf numFmtId="0" fontId="23" fillId="11" borderId="159" xfId="1" applyFont="1" applyFill="1" applyBorder="1" applyAlignment="1" applyProtection="1">
      <alignment horizontal="center" textRotation="90" wrapText="1"/>
    </xf>
    <xf numFmtId="0" fontId="23" fillId="11" borderId="162" xfId="1" applyFont="1" applyFill="1" applyBorder="1" applyAlignment="1" applyProtection="1">
      <alignment horizontal="center" textRotation="90" wrapText="1"/>
    </xf>
    <xf numFmtId="0" fontId="22" fillId="13" borderId="163" xfId="1" applyFont="1" applyFill="1" applyBorder="1" applyAlignment="1" applyProtection="1">
      <alignment horizontal="center" textRotation="90" wrapText="1"/>
    </xf>
    <xf numFmtId="0" fontId="42" fillId="13" borderId="106" xfId="1" applyFont="1" applyFill="1" applyBorder="1" applyAlignment="1" applyProtection="1">
      <alignment horizontal="center" vertical="center"/>
    </xf>
    <xf numFmtId="0" fontId="22" fillId="13" borderId="164" xfId="1" applyFont="1" applyFill="1" applyBorder="1" applyAlignment="1" applyProtection="1">
      <alignment horizontal="center" textRotation="90" wrapText="1"/>
    </xf>
    <xf numFmtId="0" fontId="22" fillId="13" borderId="165" xfId="1" applyFont="1" applyFill="1" applyBorder="1" applyAlignment="1" applyProtection="1">
      <alignment horizontal="center" textRotation="90" wrapText="1"/>
    </xf>
    <xf numFmtId="0" fontId="22" fillId="13" borderId="166" xfId="1" applyFont="1" applyFill="1" applyBorder="1" applyAlignment="1" applyProtection="1">
      <alignment horizontal="center" textRotation="90" wrapText="1"/>
    </xf>
    <xf numFmtId="0" fontId="22" fillId="13" borderId="154" xfId="1" applyFont="1" applyFill="1" applyBorder="1" applyAlignment="1" applyProtection="1">
      <alignment horizontal="center" textRotation="90" wrapText="1"/>
    </xf>
    <xf numFmtId="0" fontId="28" fillId="11" borderId="167" xfId="1" applyFont="1" applyFill="1" applyBorder="1" applyAlignment="1" applyProtection="1">
      <alignment horizontal="center"/>
    </xf>
    <xf numFmtId="0" fontId="28" fillId="11" borderId="165" xfId="1" applyFont="1" applyFill="1" applyBorder="1" applyAlignment="1" applyProtection="1">
      <alignment horizontal="center"/>
    </xf>
    <xf numFmtId="0" fontId="28" fillId="11" borderId="168" xfId="1" applyFont="1" applyFill="1" applyBorder="1" applyAlignment="1" applyProtection="1">
      <alignment horizontal="center"/>
    </xf>
    <xf numFmtId="0" fontId="22" fillId="13" borderId="169" xfId="1" applyFont="1" applyFill="1" applyBorder="1" applyAlignment="1" applyProtection="1">
      <alignment horizontal="center" textRotation="90" wrapText="1"/>
    </xf>
    <xf numFmtId="0" fontId="18" fillId="0" borderId="170" xfId="0" applyFont="1" applyBorder="1" applyAlignment="1" applyProtection="1">
      <alignment horizontal="center" vertical="center"/>
      <protection locked="0"/>
    </xf>
    <xf numFmtId="0" fontId="42" fillId="0" borderId="170" xfId="0" applyFont="1" applyBorder="1" applyAlignment="1" applyProtection="1">
      <alignment vertical="center" wrapText="1"/>
      <protection locked="0"/>
    </xf>
    <xf numFmtId="0" fontId="50" fillId="13" borderId="171" xfId="1" applyNumberFormat="1" applyFont="1" applyFill="1" applyBorder="1" applyAlignment="1" applyProtection="1">
      <alignment horizontal="center" vertical="center" wrapText="1"/>
    </xf>
    <xf numFmtId="0" fontId="16" fillId="0" borderId="172" xfId="1" applyNumberFormat="1" applyFont="1" applyFill="1" applyBorder="1" applyAlignment="1" applyProtection="1">
      <alignment horizontal="center" vertical="center" wrapText="1"/>
    </xf>
    <xf numFmtId="0" fontId="16" fillId="0" borderId="173" xfId="1" applyNumberFormat="1" applyFont="1" applyFill="1" applyBorder="1" applyAlignment="1" applyProtection="1">
      <alignment horizontal="center" vertical="center" wrapText="1"/>
    </xf>
    <xf numFmtId="0" fontId="18" fillId="0" borderId="128" xfId="0" applyFont="1" applyBorder="1" applyAlignment="1" applyProtection="1">
      <alignment horizontal="center" vertical="center"/>
      <protection locked="0"/>
    </xf>
    <xf numFmtId="0" fontId="42" fillId="0" borderId="128" xfId="0" applyFont="1" applyBorder="1" applyAlignment="1" applyProtection="1">
      <alignment vertical="center" wrapText="1"/>
      <protection locked="0"/>
    </xf>
    <xf numFmtId="0" fontId="50" fillId="13" borderId="22" xfId="1" applyNumberFormat="1" applyFont="1" applyFill="1" applyBorder="1" applyAlignment="1" applyProtection="1">
      <alignment horizontal="center" vertical="center" wrapText="1"/>
    </xf>
    <xf numFmtId="0" fontId="42" fillId="0" borderId="155" xfId="0" applyFont="1" applyBorder="1" applyAlignment="1" applyProtection="1">
      <alignment vertical="center" wrapText="1"/>
      <protection locked="0"/>
    </xf>
    <xf numFmtId="0" fontId="50" fillId="13" borderId="138" xfId="1" applyNumberFormat="1" applyFont="1" applyFill="1" applyBorder="1" applyAlignment="1" applyProtection="1">
      <alignment horizontal="center" vertical="center" wrapText="1"/>
    </xf>
    <xf numFmtId="0" fontId="32" fillId="0" borderId="153" xfId="0" applyFont="1" applyBorder="1" applyAlignment="1" applyProtection="1">
      <alignment vertical="center" wrapText="1"/>
      <protection locked="0"/>
    </xf>
    <xf numFmtId="0" fontId="50" fillId="13" borderId="31" xfId="1" applyNumberFormat="1" applyFont="1" applyFill="1" applyBorder="1" applyAlignment="1" applyProtection="1">
      <alignment horizontal="center" vertical="center" wrapText="1"/>
    </xf>
    <xf numFmtId="0" fontId="32" fillId="0" borderId="156" xfId="0" applyFont="1" applyBorder="1" applyAlignment="1" applyProtection="1">
      <alignment vertical="center" wrapText="1"/>
      <protection locked="0"/>
    </xf>
    <xf numFmtId="0" fontId="34" fillId="13" borderId="47" xfId="1" applyNumberFormat="1" applyFont="1" applyFill="1" applyBorder="1" applyAlignment="1" applyProtection="1">
      <alignment horizontal="center" vertical="center" wrapText="1"/>
    </xf>
    <xf numFmtId="0" fontId="18" fillId="0" borderId="153" xfId="0" applyFont="1" applyBorder="1" applyAlignment="1" applyProtection="1">
      <alignment horizontal="center" vertical="center"/>
      <protection locked="0"/>
    </xf>
    <xf numFmtId="0" fontId="34" fillId="13" borderId="146" xfId="1" applyNumberFormat="1" applyFont="1" applyFill="1" applyBorder="1" applyAlignment="1" applyProtection="1">
      <alignment horizontal="center" vertical="center" wrapText="1"/>
    </xf>
    <xf numFmtId="0" fontId="54" fillId="0" borderId="96" xfId="1" applyFont="1" applyFill="1" applyBorder="1" applyAlignment="1" applyProtection="1">
      <alignment horizontal="center" vertical="center" wrapText="1"/>
    </xf>
    <xf numFmtId="0" fontId="19" fillId="14" borderId="96" xfId="1" applyFont="1" applyFill="1" applyBorder="1" applyAlignment="1" applyProtection="1">
      <alignment horizontal="center" vertical="center"/>
    </xf>
    <xf numFmtId="167" fontId="55" fillId="0" borderId="97" xfId="1" applyNumberFormat="1" applyFont="1" applyFill="1" applyBorder="1" applyAlignment="1" applyProtection="1">
      <alignment horizontal="center" textRotation="90" wrapText="1"/>
    </xf>
    <xf numFmtId="167" fontId="55" fillId="0" borderId="98" xfId="1" applyNumberFormat="1" applyFont="1" applyFill="1" applyBorder="1" applyAlignment="1" applyProtection="1">
      <alignment horizontal="center" textRotation="90" wrapText="1"/>
    </xf>
    <xf numFmtId="167" fontId="56" fillId="0" borderId="98" xfId="1" applyNumberFormat="1" applyFont="1" applyFill="1" applyBorder="1" applyAlignment="1" applyProtection="1">
      <alignment horizontal="center" textRotation="90" wrapText="1"/>
    </xf>
    <xf numFmtId="0" fontId="22" fillId="14" borderId="99" xfId="1" applyFont="1" applyFill="1" applyBorder="1" applyAlignment="1" applyProtection="1">
      <alignment horizontal="center" textRotation="90" wrapText="1"/>
    </xf>
    <xf numFmtId="0" fontId="22" fillId="14" borderId="100" xfId="1" applyFont="1" applyFill="1" applyBorder="1" applyAlignment="1" applyProtection="1">
      <alignment horizontal="center" textRotation="90" wrapText="1"/>
    </xf>
    <xf numFmtId="0" fontId="22" fillId="14" borderId="100" xfId="1" applyFont="1" applyFill="1" applyBorder="1" applyAlignment="1" applyProtection="1">
      <alignment horizontal="center" textRotation="90" wrapText="1"/>
    </xf>
    <xf numFmtId="0" fontId="22" fillId="14" borderId="103" xfId="1" applyFont="1" applyFill="1" applyBorder="1" applyAlignment="1" applyProtection="1">
      <alignment horizontal="center" textRotation="90" wrapText="1"/>
    </xf>
    <xf numFmtId="0" fontId="23" fillId="11" borderId="174" xfId="1" applyFont="1" applyFill="1" applyBorder="1" applyAlignment="1" applyProtection="1">
      <alignment horizontal="center" textRotation="90" wrapText="1"/>
    </xf>
    <xf numFmtId="0" fontId="22" fillId="14" borderId="105" xfId="1" applyFont="1" applyFill="1" applyBorder="1" applyAlignment="1" applyProtection="1">
      <alignment horizontal="center" textRotation="90" wrapText="1"/>
    </xf>
    <xf numFmtId="0" fontId="57" fillId="14" borderId="106" xfId="1" applyFont="1" applyFill="1" applyBorder="1" applyAlignment="1" applyProtection="1">
      <alignment horizontal="center" vertical="center"/>
    </xf>
    <xf numFmtId="0" fontId="26" fillId="0" borderId="107" xfId="1" applyFont="1" applyFill="1" applyBorder="1" applyAlignment="1" applyProtection="1">
      <alignment horizontal="center" vertical="center" wrapText="1"/>
    </xf>
    <xf numFmtId="0" fontId="26" fillId="0" borderId="109" xfId="1" applyFont="1" applyFill="1" applyBorder="1" applyAlignment="1" applyProtection="1">
      <alignment horizontal="center" vertical="center" wrapText="1"/>
    </xf>
    <xf numFmtId="0" fontId="58" fillId="14" borderId="110" xfId="1" applyFont="1" applyFill="1" applyBorder="1" applyAlignment="1" applyProtection="1">
      <alignment horizontal="center" textRotation="90" wrapText="1"/>
    </xf>
    <xf numFmtId="0" fontId="58" fillId="14" borderId="111" xfId="1" applyFont="1" applyFill="1" applyBorder="1" applyAlignment="1" applyProtection="1">
      <alignment horizontal="center" textRotation="90" wrapText="1"/>
    </xf>
    <xf numFmtId="0" fontId="58" fillId="14" borderId="111" xfId="1" applyFont="1" applyFill="1" applyBorder="1" applyAlignment="1" applyProtection="1">
      <alignment horizontal="center" textRotation="90" wrapText="1"/>
    </xf>
    <xf numFmtId="0" fontId="58" fillId="14" borderId="154" xfId="1" applyFont="1" applyFill="1" applyBorder="1" applyAlignment="1" applyProtection="1">
      <alignment horizontal="center" textRotation="90" wrapText="1"/>
    </xf>
    <xf numFmtId="0" fontId="28" fillId="11" borderId="175" xfId="1" applyFont="1" applyFill="1" applyBorder="1" applyAlignment="1" applyProtection="1">
      <alignment horizontal="center"/>
    </xf>
    <xf numFmtId="0" fontId="28" fillId="11" borderId="114" xfId="1" applyFont="1" applyFill="1" applyBorder="1" applyAlignment="1" applyProtection="1">
      <alignment horizontal="center"/>
    </xf>
    <xf numFmtId="0" fontId="28" fillId="11" borderId="115" xfId="1" applyFont="1" applyFill="1" applyBorder="1" applyAlignment="1" applyProtection="1">
      <alignment horizontal="center"/>
    </xf>
    <xf numFmtId="0" fontId="58" fillId="14" borderId="116" xfId="1" applyFont="1" applyFill="1" applyBorder="1" applyAlignment="1" applyProtection="1">
      <alignment horizontal="center" textRotation="90" wrapText="1"/>
    </xf>
    <xf numFmtId="0" fontId="54" fillId="0" borderId="117" xfId="0" applyFont="1" applyFill="1" applyBorder="1" applyAlignment="1" applyProtection="1">
      <alignment horizontal="center" vertical="center"/>
      <protection locked="0"/>
    </xf>
    <xf numFmtId="0" fontId="55" fillId="0" borderId="117" xfId="0" applyFont="1" applyFill="1" applyBorder="1" applyAlignment="1" applyProtection="1">
      <alignment vertical="center" wrapText="1"/>
      <protection locked="0"/>
    </xf>
    <xf numFmtId="0" fontId="59" fillId="14" borderId="119" xfId="1" applyNumberFormat="1" applyFont="1" applyFill="1" applyBorder="1" applyAlignment="1" applyProtection="1">
      <alignment horizontal="center" vertical="center" wrapText="1"/>
    </xf>
    <xf numFmtId="0" fontId="54" fillId="0" borderId="128" xfId="0" applyFont="1" applyFill="1" applyBorder="1" applyAlignment="1" applyProtection="1">
      <alignment horizontal="center" vertical="center"/>
      <protection locked="0"/>
    </xf>
    <xf numFmtId="0" fontId="55" fillId="0" borderId="128" xfId="0" applyFont="1" applyFill="1" applyBorder="1" applyAlignment="1" applyProtection="1">
      <alignment vertical="center" wrapText="1"/>
      <protection locked="0"/>
    </xf>
    <xf numFmtId="0" fontId="59" fillId="14" borderId="22" xfId="1" applyNumberFormat="1" applyFont="1" applyFill="1" applyBorder="1" applyAlignment="1" applyProtection="1">
      <alignment horizontal="center" vertical="center" wrapText="1"/>
    </xf>
    <xf numFmtId="0" fontId="55" fillId="0" borderId="155" xfId="0" applyFont="1" applyFill="1" applyBorder="1" applyAlignment="1" applyProtection="1">
      <alignment vertical="center" wrapText="1"/>
      <protection locked="0"/>
    </xf>
    <xf numFmtId="0" fontId="59" fillId="14" borderId="138" xfId="1" applyNumberFormat="1" applyFont="1" applyFill="1" applyBorder="1" applyAlignment="1" applyProtection="1">
      <alignment horizontal="center" vertical="center" wrapText="1"/>
    </xf>
    <xf numFmtId="166" fontId="15" fillId="17" borderId="139" xfId="1" applyNumberFormat="1" applyFont="1" applyFill="1" applyBorder="1" applyAlignment="1" applyProtection="1">
      <alignment horizontal="right" vertical="center" wrapText="1"/>
    </xf>
    <xf numFmtId="169" fontId="15" fillId="17" borderId="140" xfId="1" applyNumberFormat="1" applyFont="1" applyFill="1" applyBorder="1" applyAlignment="1" applyProtection="1">
      <alignment horizontal="left" vertical="center" wrapText="1"/>
    </xf>
    <xf numFmtId="168" fontId="15" fillId="17" borderId="138" xfId="1" applyNumberFormat="1" applyFont="1" applyFill="1" applyBorder="1" applyAlignment="1" applyProtection="1">
      <alignment horizontal="center" vertical="center" wrapText="1"/>
    </xf>
    <xf numFmtId="170" fontId="15" fillId="17" borderId="141" xfId="1" applyNumberFormat="1" applyFont="1" applyFill="1" applyBorder="1" applyAlignment="1" applyProtection="1">
      <alignment horizontal="center" vertical="center" wrapText="1"/>
    </xf>
    <xf numFmtId="0" fontId="56" fillId="0" borderId="153" xfId="0" applyFont="1" applyFill="1" applyBorder="1" applyAlignment="1" applyProtection="1">
      <alignment vertical="center" wrapText="1"/>
      <protection locked="0"/>
    </xf>
    <xf numFmtId="0" fontId="59" fillId="14" borderId="31" xfId="1" applyNumberFormat="1" applyFont="1" applyFill="1" applyBorder="1" applyAlignment="1" applyProtection="1">
      <alignment horizontal="center" vertical="center" wrapText="1"/>
    </xf>
    <xf numFmtId="166" fontId="15" fillId="17" borderId="146" xfId="1" applyNumberFormat="1" applyFont="1" applyFill="1" applyBorder="1" applyAlignment="1" applyProtection="1">
      <alignment horizontal="right" vertical="center" wrapText="1"/>
    </xf>
    <xf numFmtId="169" fontId="15" fillId="17" borderId="147" xfId="1" applyNumberFormat="1" applyFont="1" applyFill="1" applyBorder="1" applyAlignment="1" applyProtection="1">
      <alignment horizontal="left" vertical="center" wrapText="1"/>
    </xf>
    <xf numFmtId="168" fontId="15" fillId="17" borderId="31" xfId="1" applyNumberFormat="1" applyFont="1" applyFill="1" applyBorder="1" applyAlignment="1" applyProtection="1">
      <alignment horizontal="center" vertical="center" wrapText="1"/>
    </xf>
    <xf numFmtId="170" fontId="15" fillId="17" borderId="148" xfId="1" applyNumberFormat="1" applyFont="1" applyFill="1" applyBorder="1" applyAlignment="1" applyProtection="1">
      <alignment horizontal="center" vertical="center" wrapText="1"/>
    </xf>
    <xf numFmtId="0" fontId="56" fillId="0" borderId="156" xfId="0" applyFont="1" applyFill="1" applyBorder="1" applyAlignment="1" applyProtection="1">
      <alignment vertical="center" wrapText="1"/>
      <protection locked="0"/>
    </xf>
    <xf numFmtId="0" fontId="60" fillId="14" borderId="47" xfId="1" applyNumberFormat="1" applyFont="1" applyFill="1" applyBorder="1" applyAlignment="1" applyProtection="1">
      <alignment horizontal="center" vertical="center" wrapText="1"/>
    </xf>
    <xf numFmtId="0" fontId="54" fillId="0" borderId="153" xfId="0" applyFont="1" applyFill="1" applyBorder="1" applyAlignment="1" applyProtection="1">
      <alignment horizontal="center" vertical="center"/>
      <protection locked="0"/>
    </xf>
    <xf numFmtId="0" fontId="60" fillId="14" borderId="146" xfId="1" applyNumberFormat="1" applyFont="1" applyFill="1" applyBorder="1" applyAlignment="1" applyProtection="1">
      <alignment horizontal="center" vertical="center" wrapText="1"/>
    </xf>
    <xf numFmtId="0" fontId="19" fillId="24" borderId="96" xfId="1" applyFont="1" applyFill="1" applyBorder="1" applyAlignment="1" applyProtection="1">
      <alignment horizontal="center" vertical="center"/>
    </xf>
    <xf numFmtId="167" fontId="61" fillId="0" borderId="97" xfId="1" applyNumberFormat="1" applyFont="1" applyFill="1" applyBorder="1" applyAlignment="1" applyProtection="1">
      <alignment horizontal="center" textRotation="90" wrapText="1"/>
    </xf>
    <xf numFmtId="167" fontId="61" fillId="0" borderId="98" xfId="1" applyNumberFormat="1" applyFont="1" applyFill="1" applyBorder="1" applyAlignment="1" applyProtection="1">
      <alignment horizontal="center" textRotation="90" wrapText="1"/>
    </xf>
    <xf numFmtId="167" fontId="62" fillId="5" borderId="98" xfId="1" applyNumberFormat="1" applyFont="1" applyFill="1" applyBorder="1" applyAlignment="1" applyProtection="1">
      <alignment horizontal="center" textRotation="90" wrapText="1"/>
    </xf>
    <xf numFmtId="167" fontId="63" fillId="0" borderId="98" xfId="1" applyNumberFormat="1" applyFont="1" applyFill="1" applyBorder="1" applyAlignment="1" applyProtection="1">
      <alignment horizontal="center" textRotation="90" wrapText="1"/>
    </xf>
    <xf numFmtId="0" fontId="22" fillId="24" borderId="99" xfId="1" applyFont="1" applyFill="1" applyBorder="1" applyAlignment="1" applyProtection="1">
      <alignment horizontal="center" textRotation="90" wrapText="1"/>
    </xf>
    <xf numFmtId="0" fontId="22" fillId="24" borderId="100" xfId="1" applyFont="1" applyFill="1" applyBorder="1" applyAlignment="1" applyProtection="1">
      <alignment horizontal="center" textRotation="90" wrapText="1"/>
    </xf>
    <xf numFmtId="0" fontId="22" fillId="24" borderId="100" xfId="1" applyFont="1" applyFill="1" applyBorder="1" applyAlignment="1" applyProtection="1">
      <alignment horizontal="center" textRotation="90" wrapText="1"/>
    </xf>
    <xf numFmtId="0" fontId="22" fillId="24" borderId="103" xfId="1" applyFont="1" applyFill="1" applyBorder="1" applyAlignment="1" applyProtection="1">
      <alignment horizontal="center" textRotation="90" wrapText="1"/>
    </xf>
    <xf numFmtId="0" fontId="64" fillId="25" borderId="102" xfId="1" applyFont="1" applyFill="1" applyBorder="1" applyAlignment="1" applyProtection="1">
      <alignment horizontal="center" textRotation="90" wrapText="1"/>
    </xf>
    <xf numFmtId="0" fontId="64" fillId="25" borderId="100" xfId="1" applyFont="1" applyFill="1" applyBorder="1" applyAlignment="1" applyProtection="1">
      <alignment horizontal="center" textRotation="90" wrapText="1"/>
    </xf>
    <xf numFmtId="0" fontId="64" fillId="25" borderId="103" xfId="1" applyFont="1" applyFill="1" applyBorder="1" applyAlignment="1" applyProtection="1">
      <alignment horizontal="center" textRotation="90" wrapText="1"/>
    </xf>
    <xf numFmtId="0" fontId="64" fillId="25" borderId="104" xfId="1" applyFont="1" applyFill="1" applyBorder="1" applyAlignment="1" applyProtection="1">
      <alignment horizontal="center" textRotation="90" wrapText="1"/>
    </xf>
    <xf numFmtId="0" fontId="64" fillId="25" borderId="101" xfId="1" applyFont="1" applyFill="1" applyBorder="1" applyAlignment="1" applyProtection="1">
      <alignment horizontal="center" textRotation="90" wrapText="1"/>
    </xf>
    <xf numFmtId="0" fontId="22" fillId="24" borderId="105" xfId="1" applyFont="1" applyFill="1" applyBorder="1" applyAlignment="1" applyProtection="1">
      <alignment horizontal="center" textRotation="90" wrapText="1"/>
    </xf>
    <xf numFmtId="0" fontId="65" fillId="24" borderId="106" xfId="1" applyFont="1" applyFill="1" applyBorder="1" applyAlignment="1" applyProtection="1">
      <alignment horizontal="center" vertical="center"/>
    </xf>
    <xf numFmtId="0" fontId="66" fillId="5" borderId="109" xfId="1" applyFont="1" applyFill="1" applyBorder="1" applyAlignment="1" applyProtection="1">
      <alignment horizontal="center" vertical="center" wrapText="1"/>
    </xf>
    <xf numFmtId="0" fontId="48" fillId="24" borderId="110" xfId="1" applyFont="1" applyFill="1" applyBorder="1" applyAlignment="1" applyProtection="1">
      <alignment horizontal="center" vertical="center" textRotation="90"/>
    </xf>
    <xf numFmtId="0" fontId="48" fillId="24" borderId="154" xfId="1" applyFont="1" applyFill="1" applyBorder="1" applyAlignment="1" applyProtection="1">
      <alignment horizontal="right" vertical="center" textRotation="90"/>
    </xf>
    <xf numFmtId="0" fontId="48" fillId="24" borderId="157" xfId="1" applyFont="1" applyFill="1" applyBorder="1" applyAlignment="1" applyProtection="1">
      <alignment horizontal="left" vertical="center" textRotation="90"/>
    </xf>
    <xf numFmtId="0" fontId="48" fillId="24" borderId="111" xfId="1" applyFont="1" applyFill="1" applyBorder="1" applyAlignment="1" applyProtection="1">
      <alignment horizontal="center" vertical="center" textRotation="90"/>
    </xf>
    <xf numFmtId="0" fontId="48" fillId="24" borderId="154" xfId="1" applyFont="1" applyFill="1" applyBorder="1" applyAlignment="1" applyProtection="1">
      <alignment horizontal="center" vertical="center" textRotation="90"/>
    </xf>
    <xf numFmtId="0" fontId="67" fillId="25" borderId="113" xfId="1" applyFont="1" applyFill="1" applyBorder="1" applyAlignment="1" applyProtection="1">
      <alignment horizontal="center"/>
    </xf>
    <xf numFmtId="0" fontId="67" fillId="25" borderId="114" xfId="1" applyFont="1" applyFill="1" applyBorder="1" applyAlignment="1" applyProtection="1">
      <alignment horizontal="center"/>
    </xf>
    <xf numFmtId="0" fontId="67" fillId="25" borderId="115" xfId="1" applyFont="1" applyFill="1" applyBorder="1" applyAlignment="1" applyProtection="1">
      <alignment horizontal="center"/>
    </xf>
    <xf numFmtId="0" fontId="48" fillId="24" borderId="116" xfId="1" applyFont="1" applyFill="1" applyBorder="1" applyAlignment="1" applyProtection="1">
      <alignment horizontal="center" vertical="center" textRotation="90"/>
    </xf>
    <xf numFmtId="0" fontId="68" fillId="0" borderId="117" xfId="0" applyFont="1" applyFill="1" applyBorder="1" applyAlignment="1" applyProtection="1">
      <alignment horizontal="center" vertical="center"/>
      <protection locked="0"/>
    </xf>
    <xf numFmtId="0" fontId="61" fillId="0" borderId="117" xfId="0" applyFont="1" applyFill="1" applyBorder="1" applyAlignment="1" applyProtection="1">
      <alignment vertical="center" wrapText="1"/>
      <protection locked="0"/>
    </xf>
    <xf numFmtId="0" fontId="59" fillId="24" borderId="119" xfId="1" applyNumberFormat="1" applyFont="1" applyFill="1" applyBorder="1" applyAlignment="1" applyProtection="1">
      <alignment horizontal="center" vertical="center" wrapText="1"/>
    </xf>
    <xf numFmtId="0" fontId="69" fillId="5" borderId="120" xfId="1" applyNumberFormat="1" applyFont="1" applyFill="1" applyBorder="1" applyAlignment="1" applyProtection="1">
      <alignment horizontal="center" vertical="center" wrapText="1"/>
    </xf>
    <xf numFmtId="0" fontId="68" fillId="0" borderId="128" xfId="0" applyFont="1" applyFill="1" applyBorder="1" applyAlignment="1" applyProtection="1">
      <alignment horizontal="center" vertical="center"/>
      <protection locked="0"/>
    </xf>
    <xf numFmtId="0" fontId="61" fillId="0" borderId="128" xfId="0" applyFont="1" applyFill="1" applyBorder="1" applyAlignment="1" applyProtection="1">
      <alignment vertical="center" wrapText="1"/>
      <protection locked="0"/>
    </xf>
    <xf numFmtId="0" fontId="59" fillId="24" borderId="22" xfId="1" applyNumberFormat="1" applyFont="1" applyFill="1" applyBorder="1" applyAlignment="1" applyProtection="1">
      <alignment horizontal="center" vertical="center" wrapText="1"/>
    </xf>
    <xf numFmtId="0" fontId="69" fillId="5" borderId="22" xfId="1" applyNumberFormat="1" applyFont="1" applyFill="1" applyBorder="1" applyAlignment="1" applyProtection="1">
      <alignment horizontal="center" vertical="center" wrapText="1"/>
    </xf>
    <xf numFmtId="0" fontId="61" fillId="0" borderId="153" xfId="0" applyFont="1" applyFill="1" applyBorder="1" applyAlignment="1" applyProtection="1">
      <alignment vertical="center" wrapText="1"/>
      <protection locked="0"/>
    </xf>
    <xf numFmtId="0" fontId="59" fillId="24" borderId="31" xfId="1" applyNumberFormat="1" applyFont="1" applyFill="1" applyBorder="1" applyAlignment="1" applyProtection="1">
      <alignment horizontal="center" vertical="center" wrapText="1"/>
    </xf>
    <xf numFmtId="0" fontId="69" fillId="5" borderId="31" xfId="1" applyNumberFormat="1" applyFont="1" applyFill="1" applyBorder="1" applyAlignment="1" applyProtection="1">
      <alignment horizontal="center" vertical="center" wrapText="1"/>
    </xf>
    <xf numFmtId="0" fontId="63" fillId="0" borderId="156" xfId="0" applyFont="1" applyFill="1" applyBorder="1" applyAlignment="1" applyProtection="1">
      <alignment vertical="center" wrapText="1"/>
      <protection locked="0"/>
    </xf>
    <xf numFmtId="0" fontId="60" fillId="24" borderId="47" xfId="1" applyNumberFormat="1" applyFont="1" applyFill="1" applyBorder="1" applyAlignment="1" applyProtection="1">
      <alignment horizontal="center" vertical="center" wrapText="1"/>
    </xf>
    <xf numFmtId="0" fontId="63" fillId="0" borderId="128" xfId="0" applyFont="1" applyFill="1" applyBorder="1" applyAlignment="1" applyProtection="1">
      <alignment vertical="center" wrapText="1"/>
      <protection locked="0"/>
    </xf>
    <xf numFmtId="0" fontId="60" fillId="24" borderId="22" xfId="1" applyNumberFormat="1" applyFont="1" applyFill="1" applyBorder="1" applyAlignment="1" applyProtection="1">
      <alignment horizontal="center" vertical="center" wrapText="1"/>
    </xf>
    <xf numFmtId="0" fontId="68" fillId="0" borderId="153" xfId="0" applyFont="1" applyFill="1" applyBorder="1" applyAlignment="1" applyProtection="1">
      <alignment horizontal="center" vertical="center"/>
      <protection locked="0"/>
    </xf>
    <xf numFmtId="0" fontId="63" fillId="0" borderId="153" xfId="0" applyFont="1" applyFill="1" applyBorder="1" applyAlignment="1" applyProtection="1">
      <alignment vertical="center" wrapText="1"/>
      <protection locked="0"/>
    </xf>
    <xf numFmtId="0" fontId="60" fillId="24" borderId="146" xfId="1" applyNumberFormat="1" applyFont="1" applyFill="1" applyBorder="1" applyAlignment="1" applyProtection="1">
      <alignment horizontal="center" vertical="center" wrapText="1"/>
    </xf>
    <xf numFmtId="0" fontId="70" fillId="0" borderId="96" xfId="1" applyFont="1" applyFill="1" applyBorder="1" applyAlignment="1" applyProtection="1">
      <alignment horizontal="center" vertical="center" wrapText="1"/>
    </xf>
    <xf numFmtId="0" fontId="19" fillId="15" borderId="96" xfId="1" applyFont="1" applyFill="1" applyBorder="1" applyAlignment="1" applyProtection="1">
      <alignment horizontal="center" vertical="center"/>
    </xf>
    <xf numFmtId="167" fontId="71" fillId="0" borderId="97" xfId="1" applyNumberFormat="1" applyFont="1" applyFill="1" applyBorder="1" applyAlignment="1" applyProtection="1">
      <alignment horizontal="center" textRotation="90" wrapText="1"/>
    </xf>
    <xf numFmtId="167" fontId="71" fillId="0" borderId="98" xfId="1" applyNumberFormat="1" applyFont="1" applyFill="1" applyBorder="1" applyAlignment="1" applyProtection="1">
      <alignment horizontal="center" textRotation="90" wrapText="1"/>
    </xf>
    <xf numFmtId="167" fontId="72" fillId="0" borderId="98" xfId="1" applyNumberFormat="1" applyFont="1" applyFill="1" applyBorder="1" applyAlignment="1" applyProtection="1">
      <alignment horizontal="center" textRotation="90" wrapText="1"/>
    </xf>
    <xf numFmtId="0" fontId="22" fillId="15" borderId="99" xfId="1" applyFont="1" applyFill="1" applyBorder="1" applyAlignment="1" applyProtection="1">
      <alignment horizontal="center" textRotation="90" wrapText="1"/>
    </xf>
    <xf numFmtId="0" fontId="22" fillId="15" borderId="100" xfId="1" applyFont="1" applyFill="1" applyBorder="1" applyAlignment="1" applyProtection="1">
      <alignment horizontal="center" textRotation="90" wrapText="1"/>
    </xf>
    <xf numFmtId="0" fontId="22" fillId="15" borderId="100" xfId="1" applyFont="1" applyFill="1" applyBorder="1" applyAlignment="1" applyProtection="1">
      <alignment horizontal="center" textRotation="90" wrapText="1"/>
    </xf>
    <xf numFmtId="0" fontId="22" fillId="15" borderId="103" xfId="1" applyFont="1" applyFill="1" applyBorder="1" applyAlignment="1" applyProtection="1">
      <alignment horizontal="center" textRotation="90" wrapText="1"/>
    </xf>
    <xf numFmtId="0" fontId="64" fillId="10" borderId="102" xfId="1" applyFont="1" applyFill="1" applyBorder="1" applyAlignment="1" applyProtection="1">
      <alignment horizontal="center" textRotation="90" wrapText="1"/>
    </xf>
    <xf numFmtId="0" fontId="64" fillId="10" borderId="100" xfId="1" applyFont="1" applyFill="1" applyBorder="1" applyAlignment="1" applyProtection="1">
      <alignment horizontal="center" textRotation="90" wrapText="1"/>
    </xf>
    <xf numFmtId="0" fontId="64" fillId="10" borderId="103" xfId="1" applyFont="1" applyFill="1" applyBorder="1" applyAlignment="1" applyProtection="1">
      <alignment horizontal="center" textRotation="90" wrapText="1"/>
    </xf>
    <xf numFmtId="0" fontId="64" fillId="10" borderId="104" xfId="1" applyFont="1" applyFill="1" applyBorder="1" applyAlignment="1" applyProtection="1">
      <alignment horizontal="center" textRotation="90" wrapText="1"/>
    </xf>
    <xf numFmtId="0" fontId="64" fillId="10" borderId="101" xfId="1" applyFont="1" applyFill="1" applyBorder="1" applyAlignment="1" applyProtection="1">
      <alignment horizontal="center" textRotation="90" wrapText="1"/>
    </xf>
    <xf numFmtId="0" fontId="22" fillId="15" borderId="105" xfId="1" applyFont="1" applyFill="1" applyBorder="1" applyAlignment="1" applyProtection="1">
      <alignment horizontal="center" textRotation="90" wrapText="1"/>
    </xf>
    <xf numFmtId="0" fontId="71" fillId="15" borderId="106" xfId="1" applyFont="1" applyFill="1" applyBorder="1" applyAlignment="1" applyProtection="1">
      <alignment horizontal="center" vertical="center"/>
    </xf>
    <xf numFmtId="0" fontId="48" fillId="15" borderId="110" xfId="1" applyFont="1" applyFill="1" applyBorder="1" applyAlignment="1" applyProtection="1">
      <alignment horizontal="center" textRotation="90" wrapText="1"/>
    </xf>
    <xf numFmtId="0" fontId="48" fillId="15" borderId="111" xfId="1" applyFont="1" applyFill="1" applyBorder="1" applyAlignment="1" applyProtection="1">
      <alignment horizontal="center" textRotation="90" wrapText="1"/>
    </xf>
    <xf numFmtId="0" fontId="48" fillId="15" borderId="111" xfId="1" applyFont="1" applyFill="1" applyBorder="1" applyAlignment="1" applyProtection="1">
      <alignment horizontal="center" textRotation="90" wrapText="1"/>
    </xf>
    <xf numFmtId="0" fontId="48" fillId="15" borderId="154" xfId="1" applyFont="1" applyFill="1" applyBorder="1" applyAlignment="1" applyProtection="1">
      <alignment horizontal="center" textRotation="90" wrapText="1"/>
    </xf>
    <xf numFmtId="0" fontId="67" fillId="10" borderId="113" xfId="1" applyFont="1" applyFill="1" applyBorder="1" applyAlignment="1" applyProtection="1">
      <alignment horizontal="center"/>
    </xf>
    <xf numFmtId="0" fontId="67" fillId="10" borderId="114" xfId="1" applyFont="1" applyFill="1" applyBorder="1" applyAlignment="1" applyProtection="1">
      <alignment horizontal="center"/>
    </xf>
    <xf numFmtId="0" fontId="67" fillId="10" borderId="115" xfId="1" applyFont="1" applyFill="1" applyBorder="1" applyAlignment="1" applyProtection="1">
      <alignment horizontal="center"/>
    </xf>
    <xf numFmtId="0" fontId="48" fillId="15" borderId="116" xfId="1" applyFont="1" applyFill="1" applyBorder="1" applyAlignment="1" applyProtection="1">
      <alignment horizontal="center" textRotation="90" wrapText="1"/>
    </xf>
    <xf numFmtId="0" fontId="70" fillId="0" borderId="117" xfId="0" applyFont="1" applyFill="1" applyBorder="1" applyAlignment="1" applyProtection="1">
      <alignment horizontal="center" vertical="center"/>
      <protection locked="0"/>
    </xf>
    <xf numFmtId="0" fontId="71" fillId="0" borderId="117" xfId="0" applyFont="1" applyFill="1" applyBorder="1" applyAlignment="1" applyProtection="1">
      <alignment vertical="center" wrapText="1"/>
      <protection locked="0"/>
    </xf>
    <xf numFmtId="0" fontId="59" fillId="15" borderId="119" xfId="1" applyNumberFormat="1" applyFont="1" applyFill="1" applyBorder="1" applyAlignment="1" applyProtection="1">
      <alignment horizontal="center" vertical="center" wrapText="1"/>
    </xf>
    <xf numFmtId="0" fontId="70" fillId="0" borderId="128" xfId="0" applyFont="1" applyFill="1" applyBorder="1" applyAlignment="1" applyProtection="1">
      <alignment horizontal="center" vertical="center"/>
      <protection locked="0"/>
    </xf>
    <xf numFmtId="0" fontId="71" fillId="0" borderId="128" xfId="0" applyFont="1" applyFill="1" applyBorder="1" applyAlignment="1" applyProtection="1">
      <alignment vertical="center" wrapText="1"/>
      <protection locked="0"/>
    </xf>
    <xf numFmtId="0" fontId="59" fillId="15" borderId="22" xfId="1" applyNumberFormat="1" applyFont="1" applyFill="1" applyBorder="1" applyAlignment="1" applyProtection="1">
      <alignment horizontal="center" vertical="center" wrapText="1"/>
    </xf>
    <xf numFmtId="0" fontId="71" fillId="0" borderId="153" xfId="0" applyFont="1" applyFill="1" applyBorder="1" applyAlignment="1" applyProtection="1">
      <alignment vertical="center" wrapText="1"/>
      <protection locked="0"/>
    </xf>
    <xf numFmtId="0" fontId="59" fillId="15" borderId="31" xfId="1" applyNumberFormat="1" applyFont="1" applyFill="1" applyBorder="1" applyAlignment="1" applyProtection="1">
      <alignment horizontal="center" vertical="center" wrapText="1"/>
    </xf>
    <xf numFmtId="0" fontId="72" fillId="0" borderId="156" xfId="0" applyFont="1" applyFill="1" applyBorder="1" applyAlignment="1" applyProtection="1">
      <alignment vertical="center" wrapText="1"/>
      <protection locked="0"/>
    </xf>
    <xf numFmtId="0" fontId="60" fillId="15" borderId="47" xfId="1" applyNumberFormat="1" applyFont="1" applyFill="1" applyBorder="1" applyAlignment="1" applyProtection="1">
      <alignment horizontal="center" vertical="center" wrapText="1"/>
    </xf>
    <xf numFmtId="0" fontId="72" fillId="0" borderId="128" xfId="0" applyFont="1" applyFill="1" applyBorder="1" applyAlignment="1" applyProtection="1">
      <alignment vertical="center" wrapText="1"/>
      <protection locked="0"/>
    </xf>
    <xf numFmtId="0" fontId="60" fillId="15" borderId="22" xfId="1" applyNumberFormat="1" applyFont="1" applyFill="1" applyBorder="1" applyAlignment="1" applyProtection="1">
      <alignment horizontal="center" vertical="center" wrapText="1"/>
    </xf>
    <xf numFmtId="0" fontId="70" fillId="0" borderId="153" xfId="0" applyFont="1" applyFill="1" applyBorder="1" applyAlignment="1" applyProtection="1">
      <alignment horizontal="center" vertical="center"/>
      <protection locked="0"/>
    </xf>
    <xf numFmtId="0" fontId="72" fillId="0" borderId="153" xfId="0" applyFont="1" applyFill="1" applyBorder="1" applyAlignment="1" applyProtection="1">
      <alignment vertical="center" wrapText="1"/>
      <protection locked="0"/>
    </xf>
    <xf numFmtId="0" fontId="60" fillId="15" borderId="146" xfId="1" applyNumberFormat="1" applyFont="1" applyFill="1" applyBorder="1" applyAlignment="1" applyProtection="1">
      <alignment horizontal="center" vertical="center" wrapText="1"/>
    </xf>
    <xf numFmtId="0" fontId="73" fillId="16" borderId="102" xfId="1" applyFont="1" applyFill="1" applyBorder="1" applyAlignment="1" applyProtection="1">
      <alignment horizontal="center" textRotation="90" wrapText="1"/>
    </xf>
    <xf numFmtId="0" fontId="73" fillId="16" borderId="100" xfId="1" applyFont="1" applyFill="1" applyBorder="1" applyAlignment="1" applyProtection="1">
      <alignment horizontal="center" textRotation="90" wrapText="1"/>
    </xf>
    <xf numFmtId="0" fontId="73" fillId="16" borderId="103" xfId="1" applyFont="1" applyFill="1" applyBorder="1" applyAlignment="1" applyProtection="1">
      <alignment horizontal="center" textRotation="90" wrapText="1"/>
    </xf>
    <xf numFmtId="0" fontId="73" fillId="16" borderId="104" xfId="1" applyFont="1" applyFill="1" applyBorder="1" applyAlignment="1" applyProtection="1">
      <alignment horizontal="center" textRotation="90" wrapText="1"/>
    </xf>
    <xf numFmtId="0" fontId="73" fillId="16" borderId="101" xfId="1" applyFont="1" applyFill="1" applyBorder="1" applyAlignment="1" applyProtection="1">
      <alignment horizontal="center" textRotation="90" wrapText="1"/>
    </xf>
    <xf numFmtId="0" fontId="74" fillId="16" borderId="113" xfId="1" applyFont="1" applyFill="1" applyBorder="1" applyAlignment="1" applyProtection="1">
      <alignment horizontal="center"/>
    </xf>
    <xf numFmtId="0" fontId="74" fillId="16" borderId="114" xfId="1" applyFont="1" applyFill="1" applyBorder="1" applyAlignment="1" applyProtection="1">
      <alignment horizontal="center"/>
    </xf>
    <xf numFmtId="0" fontId="74" fillId="16" borderId="115" xfId="1" applyFont="1" applyFill="1" applyBorder="1" applyAlignment="1" applyProtection="1">
      <alignment horizontal="center"/>
    </xf>
    <xf numFmtId="0" fontId="20" fillId="0" borderId="117" xfId="0" applyFont="1" applyBorder="1" applyAlignment="1" applyProtection="1">
      <alignment vertical="center" wrapText="1"/>
      <protection locked="0"/>
    </xf>
    <xf numFmtId="0" fontId="50" fillId="7" borderId="119" xfId="1" applyNumberFormat="1" applyFont="1" applyFill="1" applyBorder="1" applyAlignment="1" applyProtection="1">
      <alignment horizontal="center" vertical="center" wrapText="1"/>
    </xf>
    <xf numFmtId="0" fontId="20" fillId="0" borderId="128" xfId="0" applyFont="1" applyBorder="1" applyAlignment="1" applyProtection="1">
      <alignment vertical="center" wrapText="1"/>
      <protection locked="0"/>
    </xf>
    <xf numFmtId="0" fontId="50" fillId="7" borderId="22" xfId="1" applyNumberFormat="1" applyFont="1" applyFill="1" applyBorder="1" applyAlignment="1" applyProtection="1">
      <alignment horizontal="center" vertical="center" wrapText="1"/>
    </xf>
    <xf numFmtId="0" fontId="20" fillId="0" borderId="153" xfId="0" applyFont="1" applyBorder="1" applyAlignment="1" applyProtection="1">
      <alignment vertical="center" wrapText="1"/>
      <protection locked="0"/>
    </xf>
    <xf numFmtId="0" fontId="50" fillId="7" borderId="31" xfId="1" applyNumberFormat="1" applyFont="1" applyFill="1" applyBorder="1" applyAlignment="1" applyProtection="1">
      <alignment horizontal="center" vertical="center" wrapText="1"/>
    </xf>
    <xf numFmtId="0" fontId="21" fillId="0" borderId="156" xfId="0" applyFont="1" applyBorder="1" applyAlignment="1" applyProtection="1">
      <alignment vertical="center" wrapText="1"/>
      <protection locked="0"/>
    </xf>
    <xf numFmtId="0" fontId="21" fillId="0" borderId="128" xfId="0" applyFont="1" applyBorder="1" applyAlignment="1" applyProtection="1">
      <alignment vertical="center" wrapText="1"/>
      <protection locked="0"/>
    </xf>
    <xf numFmtId="0" fontId="34" fillId="7" borderId="22" xfId="1" applyNumberFormat="1" applyFont="1" applyFill="1" applyBorder="1" applyAlignment="1" applyProtection="1">
      <alignment horizontal="center" vertical="center" wrapText="1"/>
    </xf>
    <xf numFmtId="0" fontId="21" fillId="0" borderId="153" xfId="0" applyFont="1" applyBorder="1" applyAlignment="1" applyProtection="1">
      <alignment vertical="center" wrapText="1"/>
      <protection locked="0"/>
    </xf>
    <xf numFmtId="0" fontId="50" fillId="8" borderId="119" xfId="1" applyNumberFormat="1" applyFont="1" applyFill="1" applyBorder="1" applyAlignment="1" applyProtection="1">
      <alignment horizontal="center" vertical="center" wrapText="1"/>
    </xf>
    <xf numFmtId="0" fontId="50" fillId="8" borderId="22" xfId="1" applyNumberFormat="1" applyFont="1" applyFill="1" applyBorder="1" applyAlignment="1" applyProtection="1">
      <alignment horizontal="center" vertical="center" wrapText="1"/>
    </xf>
    <xf numFmtId="0" fontId="50" fillId="8" borderId="31" xfId="1" applyNumberFormat="1" applyFont="1" applyFill="1" applyBorder="1" applyAlignment="1" applyProtection="1">
      <alignment horizontal="center" vertical="center" wrapText="1"/>
    </xf>
    <xf numFmtId="0" fontId="40" fillId="0" borderId="128" xfId="0" applyFont="1" applyBorder="1" applyAlignment="1" applyProtection="1">
      <alignment vertical="center" wrapText="1"/>
      <protection locked="0"/>
    </xf>
    <xf numFmtId="0" fontId="34" fillId="8" borderId="22" xfId="1" applyNumberFormat="1" applyFont="1" applyFill="1" applyBorder="1" applyAlignment="1" applyProtection="1">
      <alignment horizontal="center" vertical="center" wrapText="1"/>
    </xf>
    <xf numFmtId="0" fontId="46" fillId="0" borderId="153" xfId="0" applyFont="1" applyBorder="1" applyAlignment="1" applyProtection="1">
      <alignment vertical="center" wrapText="1"/>
      <protection locked="0"/>
    </xf>
    <xf numFmtId="0" fontId="50" fillId="12" borderId="31" xfId="1" applyNumberFormat="1" applyFont="1" applyFill="1" applyBorder="1" applyAlignment="1" applyProtection="1">
      <alignment horizontal="center" vertical="center" wrapText="1"/>
    </xf>
    <xf numFmtId="0" fontId="47" fillId="0" borderId="128" xfId="0" applyFont="1" applyBorder="1" applyAlignment="1" applyProtection="1">
      <alignment vertical="center" wrapText="1"/>
      <protection locked="0"/>
    </xf>
    <xf numFmtId="0" fontId="34" fillId="12" borderId="22" xfId="1" applyNumberFormat="1" applyFont="1" applyFill="1" applyBorder="1" applyAlignment="1" applyProtection="1">
      <alignment horizontal="center" vertical="center" wrapText="1"/>
    </xf>
    <xf numFmtId="0" fontId="22" fillId="22" borderId="110" xfId="1" applyFont="1" applyFill="1" applyBorder="1" applyAlignment="1" applyProtection="1">
      <alignment horizontal="center" textRotation="90" wrapText="1"/>
    </xf>
    <xf numFmtId="0" fontId="22" fillId="22" borderId="111" xfId="1" applyFont="1" applyFill="1" applyBorder="1" applyAlignment="1" applyProtection="1">
      <alignment horizontal="center" textRotation="90" wrapText="1"/>
    </xf>
    <xf numFmtId="0" fontId="22" fillId="22" borderId="111" xfId="1" applyFont="1" applyFill="1" applyBorder="1" applyAlignment="1" applyProtection="1">
      <alignment horizontal="center" textRotation="90" wrapText="1"/>
    </xf>
    <xf numFmtId="0" fontId="22" fillId="22" borderId="154" xfId="1" applyFont="1" applyFill="1" applyBorder="1" applyAlignment="1" applyProtection="1">
      <alignment horizontal="center" textRotation="90" wrapText="1"/>
    </xf>
    <xf numFmtId="0" fontId="22" fillId="22" borderId="116" xfId="1" applyFont="1" applyFill="1" applyBorder="1" applyAlignment="1" applyProtection="1">
      <alignment horizontal="center" textRotation="90" wrapText="1"/>
    </xf>
    <xf numFmtId="0" fontId="51" fillId="0" borderId="153" xfId="0" applyFont="1" applyBorder="1" applyAlignment="1" applyProtection="1">
      <alignment vertical="center" wrapText="1"/>
      <protection locked="0"/>
    </xf>
    <xf numFmtId="0" fontId="50" fillId="22" borderId="31" xfId="1" applyNumberFormat="1" applyFont="1" applyFill="1" applyBorder="1" applyAlignment="1" applyProtection="1">
      <alignment horizontal="center" vertical="center" wrapText="1"/>
    </xf>
    <xf numFmtId="0" fontId="52" fillId="0" borderId="128" xfId="0" applyFont="1" applyBorder="1" applyAlignment="1" applyProtection="1">
      <alignment vertical="center" wrapText="1"/>
      <protection locked="0"/>
    </xf>
    <xf numFmtId="0" fontId="34" fillId="22" borderId="22" xfId="1" applyNumberFormat="1" applyFont="1" applyFill="1" applyBorder="1" applyAlignment="1" applyProtection="1">
      <alignment horizontal="center" vertical="center" wrapText="1"/>
    </xf>
    <xf numFmtId="167" fontId="32" fillId="0" borderId="97" xfId="1" applyNumberFormat="1" applyFont="1" applyFill="1" applyBorder="1" applyAlignment="1" applyProtection="1">
      <alignment horizontal="center" textRotation="90" wrapText="1"/>
    </xf>
    <xf numFmtId="0" fontId="23" fillId="11" borderId="167" xfId="1" applyFont="1" applyFill="1" applyBorder="1" applyAlignment="1" applyProtection="1">
      <alignment horizontal="center"/>
    </xf>
    <xf numFmtId="0" fontId="23" fillId="11" borderId="165" xfId="1" applyFont="1" applyFill="1" applyBorder="1" applyAlignment="1" applyProtection="1">
      <alignment horizontal="center"/>
    </xf>
    <xf numFmtId="0" fontId="23" fillId="11" borderId="168" xfId="1" applyFont="1" applyFill="1" applyBorder="1" applyAlignment="1" applyProtection="1">
      <alignment horizontal="center"/>
    </xf>
    <xf numFmtId="0" fontId="32" fillId="0" borderId="170" xfId="0" applyFont="1" applyBorder="1" applyAlignment="1" applyProtection="1">
      <alignment vertical="center" wrapText="1"/>
      <protection locked="0"/>
    </xf>
    <xf numFmtId="0" fontId="34" fillId="13" borderId="171" xfId="1" applyNumberFormat="1" applyFont="1" applyFill="1" applyBorder="1" applyAlignment="1" applyProtection="1">
      <alignment horizontal="center" vertical="center" wrapText="1"/>
    </xf>
    <xf numFmtId="0" fontId="32" fillId="0" borderId="128" xfId="0" applyFont="1" applyBorder="1" applyAlignment="1" applyProtection="1">
      <alignment vertical="center" wrapText="1"/>
      <protection locked="0"/>
    </xf>
    <xf numFmtId="0" fontId="34" fillId="13" borderId="22" xfId="1" applyNumberFormat="1" applyFont="1" applyFill="1" applyBorder="1" applyAlignment="1" applyProtection="1">
      <alignment horizontal="center" vertical="center" wrapText="1"/>
    </xf>
    <xf numFmtId="167" fontId="56" fillId="0" borderId="97" xfId="1" applyNumberFormat="1" applyFont="1" applyFill="1" applyBorder="1" applyAlignment="1" applyProtection="1">
      <alignment horizontal="center" textRotation="90" wrapText="1"/>
    </xf>
    <xf numFmtId="0" fontId="23" fillId="11" borderId="176" xfId="1" applyFont="1" applyFill="1" applyBorder="1" applyAlignment="1" applyProtection="1">
      <alignment horizontal="center"/>
    </xf>
    <xf numFmtId="0" fontId="56" fillId="0" borderId="117" xfId="0" applyFont="1" applyFill="1" applyBorder="1" applyAlignment="1" applyProtection="1">
      <alignment vertical="center" wrapText="1"/>
      <protection locked="0"/>
    </xf>
    <xf numFmtId="0" fontId="60" fillId="14" borderId="119" xfId="1" applyNumberFormat="1" applyFont="1" applyFill="1" applyBorder="1" applyAlignment="1" applyProtection="1">
      <alignment horizontal="center" vertical="center" wrapText="1"/>
    </xf>
    <xf numFmtId="0" fontId="56" fillId="0" borderId="128" xfId="0" applyFont="1" applyFill="1" applyBorder="1" applyAlignment="1" applyProtection="1">
      <alignment vertical="center" wrapText="1"/>
      <protection locked="0"/>
    </xf>
    <xf numFmtId="0" fontId="60" fillId="14" borderId="22" xfId="1" applyNumberFormat="1" applyFont="1" applyFill="1" applyBorder="1" applyAlignment="1" applyProtection="1">
      <alignment horizontal="center" vertical="center" wrapText="1"/>
    </xf>
    <xf numFmtId="167" fontId="63" fillId="0" borderId="97" xfId="1" applyNumberFormat="1" applyFont="1" applyFill="1" applyBorder="1" applyAlignment="1" applyProtection="1">
      <alignment horizontal="center" textRotation="90" wrapText="1"/>
    </xf>
    <xf numFmtId="0" fontId="48" fillId="25" borderId="102" xfId="1" applyFont="1" applyFill="1" applyBorder="1" applyAlignment="1" applyProtection="1">
      <alignment horizontal="center" textRotation="90" wrapText="1"/>
    </xf>
    <xf numFmtId="0" fontId="48" fillId="25" borderId="100" xfId="1" applyFont="1" applyFill="1" applyBorder="1" applyAlignment="1" applyProtection="1">
      <alignment horizontal="center" textRotation="90" wrapText="1"/>
    </xf>
    <xf numFmtId="0" fontId="48" fillId="25" borderId="103" xfId="1" applyFont="1" applyFill="1" applyBorder="1" applyAlignment="1" applyProtection="1">
      <alignment horizontal="center" textRotation="90" wrapText="1"/>
    </xf>
    <xf numFmtId="0" fontId="48" fillId="25" borderId="104" xfId="1" applyFont="1" applyFill="1" applyBorder="1" applyAlignment="1" applyProtection="1">
      <alignment horizontal="center" textRotation="90" wrapText="1"/>
    </xf>
    <xf numFmtId="0" fontId="48" fillId="25" borderId="101" xfId="1" applyFont="1" applyFill="1" applyBorder="1" applyAlignment="1" applyProtection="1">
      <alignment horizontal="center" textRotation="90" wrapText="1"/>
    </xf>
    <xf numFmtId="0" fontId="48" fillId="25" borderId="113" xfId="1" applyFont="1" applyFill="1" applyBorder="1" applyAlignment="1" applyProtection="1">
      <alignment horizontal="center"/>
    </xf>
    <xf numFmtId="0" fontId="48" fillId="25" borderId="114" xfId="1" applyFont="1" applyFill="1" applyBorder="1" applyAlignment="1" applyProtection="1">
      <alignment horizontal="center"/>
    </xf>
    <xf numFmtId="0" fontId="48" fillId="25" borderId="115" xfId="1" applyFont="1" applyFill="1" applyBorder="1" applyAlignment="1" applyProtection="1">
      <alignment horizontal="center"/>
    </xf>
    <xf numFmtId="0" fontId="63" fillId="0" borderId="117" xfId="0" applyFont="1" applyFill="1" applyBorder="1" applyAlignment="1" applyProtection="1">
      <alignment vertical="center" wrapText="1"/>
      <protection locked="0"/>
    </xf>
    <xf numFmtId="0" fontId="60" fillId="24" borderId="119" xfId="1" applyNumberFormat="1" applyFont="1" applyFill="1" applyBorder="1" applyAlignment="1" applyProtection="1">
      <alignment horizontal="center" vertical="center" wrapText="1"/>
    </xf>
    <xf numFmtId="167" fontId="72" fillId="0" borderId="97" xfId="1" applyNumberFormat="1" applyFont="1" applyFill="1" applyBorder="1" applyAlignment="1" applyProtection="1">
      <alignment horizontal="center" textRotation="90" wrapText="1"/>
    </xf>
    <xf numFmtId="167" fontId="72" fillId="0" borderId="103" xfId="1" applyNumberFormat="1" applyFont="1" applyFill="1" applyBorder="1" applyAlignment="1" applyProtection="1">
      <alignment horizontal="center" textRotation="90" wrapText="1"/>
    </xf>
    <xf numFmtId="0" fontId="48" fillId="10" borderId="102" xfId="1" applyFont="1" applyFill="1" applyBorder="1" applyAlignment="1" applyProtection="1">
      <alignment horizontal="center" textRotation="90" wrapText="1"/>
    </xf>
    <xf numFmtId="0" fontId="48" fillId="10" borderId="100" xfId="1" applyFont="1" applyFill="1" applyBorder="1" applyAlignment="1" applyProtection="1">
      <alignment horizontal="center" textRotation="90" wrapText="1"/>
    </xf>
    <xf numFmtId="0" fontId="48" fillId="10" borderId="103" xfId="1" applyFont="1" applyFill="1" applyBorder="1" applyAlignment="1" applyProtection="1">
      <alignment horizontal="center" textRotation="90" wrapText="1"/>
    </xf>
    <xf numFmtId="0" fontId="48" fillId="10" borderId="104" xfId="1" applyFont="1" applyFill="1" applyBorder="1" applyAlignment="1" applyProtection="1">
      <alignment horizontal="center" textRotation="90" wrapText="1"/>
    </xf>
    <xf numFmtId="0" fontId="48" fillId="10" borderId="101" xfId="1" applyFont="1" applyFill="1" applyBorder="1" applyAlignment="1" applyProtection="1">
      <alignment horizontal="center" textRotation="90" wrapText="1"/>
    </xf>
    <xf numFmtId="0" fontId="48" fillId="10" borderId="113" xfId="1" applyFont="1" applyFill="1" applyBorder="1" applyAlignment="1" applyProtection="1">
      <alignment horizontal="center"/>
    </xf>
    <xf numFmtId="0" fontId="48" fillId="10" borderId="114" xfId="1" applyFont="1" applyFill="1" applyBorder="1" applyAlignment="1" applyProtection="1">
      <alignment horizontal="center"/>
    </xf>
    <xf numFmtId="0" fontId="48" fillId="10" borderId="115" xfId="1" applyFont="1" applyFill="1" applyBorder="1" applyAlignment="1" applyProtection="1">
      <alignment horizontal="center"/>
    </xf>
    <xf numFmtId="0" fontId="72" fillId="0" borderId="117" xfId="0" applyFont="1" applyFill="1" applyBorder="1" applyAlignment="1" applyProtection="1">
      <alignment vertical="center" wrapText="1"/>
      <protection locked="0"/>
    </xf>
    <xf numFmtId="0" fontId="60" fillId="15" borderId="119" xfId="1" applyNumberFormat="1" applyFont="1" applyFill="1" applyBorder="1" applyAlignment="1" applyProtection="1">
      <alignment horizontal="center" vertical="center" wrapText="1"/>
    </xf>
    <xf numFmtId="0" fontId="75" fillId="7" borderId="96" xfId="1" applyFont="1" applyFill="1" applyBorder="1" applyAlignment="1" applyProtection="1">
      <alignment horizontal="center" vertical="center"/>
    </xf>
    <xf numFmtId="0" fontId="76" fillId="7" borderId="99" xfId="1" applyFont="1" applyFill="1" applyBorder="1" applyAlignment="1" applyProtection="1">
      <alignment horizontal="center" textRotation="90" wrapText="1"/>
    </xf>
    <xf numFmtId="0" fontId="76" fillId="7" borderId="100" xfId="1" applyFont="1" applyFill="1" applyBorder="1" applyAlignment="1" applyProtection="1">
      <alignment horizontal="center" textRotation="90" wrapText="1"/>
    </xf>
    <xf numFmtId="0" fontId="76" fillId="7" borderId="100" xfId="1" applyFont="1" applyFill="1" applyBorder="1" applyAlignment="1" applyProtection="1">
      <alignment horizontal="center" textRotation="90" wrapText="1"/>
    </xf>
    <xf numFmtId="0" fontId="76" fillId="7" borderId="101" xfId="1" applyFont="1" applyFill="1" applyBorder="1" applyAlignment="1" applyProtection="1">
      <alignment horizontal="center" textRotation="90" wrapText="1"/>
    </xf>
    <xf numFmtId="0" fontId="76" fillId="16" borderId="102" xfId="1" applyFont="1" applyFill="1" applyBorder="1" applyAlignment="1" applyProtection="1">
      <alignment horizontal="center" textRotation="90" wrapText="1"/>
    </xf>
    <xf numFmtId="0" fontId="76" fillId="16" borderId="100" xfId="1" applyFont="1" applyFill="1" applyBorder="1" applyAlignment="1" applyProtection="1">
      <alignment horizontal="center" textRotation="90" wrapText="1"/>
    </xf>
    <xf numFmtId="0" fontId="76" fillId="16" borderId="103" xfId="1" applyFont="1" applyFill="1" applyBorder="1" applyAlignment="1" applyProtection="1">
      <alignment horizontal="center" textRotation="90" wrapText="1"/>
    </xf>
    <xf numFmtId="0" fontId="76" fillId="16" borderId="104" xfId="1" applyFont="1" applyFill="1" applyBorder="1" applyAlignment="1" applyProtection="1">
      <alignment horizontal="center" textRotation="90" wrapText="1"/>
    </xf>
    <xf numFmtId="0" fontId="76" fillId="16" borderId="101" xfId="1" applyFont="1" applyFill="1" applyBorder="1" applyAlignment="1" applyProtection="1">
      <alignment horizontal="center" textRotation="90" wrapText="1"/>
    </xf>
    <xf numFmtId="0" fontId="76" fillId="7" borderId="105" xfId="1" applyFont="1" applyFill="1" applyBorder="1" applyAlignment="1" applyProtection="1">
      <alignment horizontal="center" textRotation="90" wrapText="1"/>
    </xf>
    <xf numFmtId="0" fontId="42" fillId="7" borderId="106" xfId="1" applyFont="1" applyFill="1" applyBorder="1" applyAlignment="1" applyProtection="1">
      <alignment horizontal="center" vertical="center"/>
    </xf>
    <xf numFmtId="0" fontId="76" fillId="7" borderId="110" xfId="1" applyFont="1" applyFill="1" applyBorder="1" applyAlignment="1" applyProtection="1">
      <alignment horizontal="center" textRotation="90" wrapText="1"/>
    </xf>
    <xf numFmtId="0" fontId="76" fillId="7" borderId="111" xfId="1" applyFont="1" applyFill="1" applyBorder="1" applyAlignment="1" applyProtection="1">
      <alignment horizontal="center" textRotation="90" wrapText="1"/>
    </xf>
    <xf numFmtId="0" fontId="76" fillId="7" borderId="111" xfId="1" applyFont="1" applyFill="1" applyBorder="1" applyAlignment="1" applyProtection="1">
      <alignment horizontal="center" textRotation="90" wrapText="1"/>
    </xf>
    <xf numFmtId="0" fontId="76" fillId="7" borderId="154" xfId="1" applyFont="1" applyFill="1" applyBorder="1" applyAlignment="1" applyProtection="1">
      <alignment horizontal="center" textRotation="90" wrapText="1"/>
    </xf>
    <xf numFmtId="0" fontId="77" fillId="16" borderId="113" xfId="1" applyFont="1" applyFill="1" applyBorder="1" applyAlignment="1" applyProtection="1">
      <alignment horizontal="center" wrapText="1"/>
    </xf>
    <xf numFmtId="0" fontId="77" fillId="16" borderId="114" xfId="1" applyFont="1" applyFill="1" applyBorder="1" applyAlignment="1" applyProtection="1">
      <alignment horizontal="center" wrapText="1"/>
    </xf>
    <xf numFmtId="0" fontId="77" fillId="16" borderId="115" xfId="1" applyFont="1" applyFill="1" applyBorder="1" applyAlignment="1" applyProtection="1">
      <alignment horizontal="center" wrapText="1"/>
    </xf>
    <xf numFmtId="0" fontId="76" fillId="7" borderId="116" xfId="1" applyFont="1" applyFill="1" applyBorder="1" applyAlignment="1" applyProtection="1">
      <alignment horizontal="center" textRotation="90" wrapText="1"/>
    </xf>
    <xf numFmtId="0" fontId="78" fillId="26" borderId="117" xfId="0" applyFont="1" applyFill="1" applyBorder="1" applyAlignment="1" applyProtection="1">
      <alignment horizontal="center" vertical="center"/>
      <protection locked="0"/>
    </xf>
    <xf numFmtId="167" fontId="20" fillId="0" borderId="177" xfId="1" applyNumberFormat="1" applyFont="1" applyFill="1" applyBorder="1" applyAlignment="1" applyProtection="1">
      <alignment horizontal="left" vertical="center" wrapText="1"/>
    </xf>
    <xf numFmtId="0" fontId="79" fillId="7" borderId="119" xfId="1" applyNumberFormat="1" applyFont="1" applyFill="1" applyBorder="1" applyAlignment="1" applyProtection="1">
      <alignment horizontal="center" vertical="center" wrapText="1"/>
    </xf>
    <xf numFmtId="0" fontId="80" fillId="0" borderId="120" xfId="1" applyNumberFormat="1" applyFont="1" applyFill="1" applyBorder="1" applyAlignment="1" applyProtection="1">
      <alignment horizontal="center" vertical="center" wrapText="1"/>
    </xf>
    <xf numFmtId="0" fontId="80" fillId="0" borderId="121" xfId="1" applyNumberFormat="1" applyFont="1" applyFill="1" applyBorder="1" applyAlignment="1" applyProtection="1">
      <alignment horizontal="center" vertical="center" wrapText="1"/>
    </xf>
    <xf numFmtId="0" fontId="78" fillId="26" borderId="128" xfId="0" applyFont="1" applyFill="1" applyBorder="1" applyAlignment="1" applyProtection="1">
      <alignment horizontal="center" vertical="center"/>
      <protection locked="0"/>
    </xf>
    <xf numFmtId="167" fontId="20" fillId="0" borderId="129" xfId="1" applyNumberFormat="1" applyFont="1" applyFill="1" applyBorder="1" applyAlignment="1" applyProtection="1">
      <alignment horizontal="left" vertical="center" wrapText="1"/>
    </xf>
    <xf numFmtId="0" fontId="80" fillId="0" borderId="130" xfId="1" applyNumberFormat="1" applyFont="1" applyBorder="1" applyAlignment="1" applyProtection="1">
      <alignment horizontal="center" vertical="center" wrapText="1"/>
    </xf>
    <xf numFmtId="0" fontId="79" fillId="7" borderId="22" xfId="1" applyNumberFormat="1" applyFont="1" applyFill="1" applyBorder="1" applyAlignment="1" applyProtection="1">
      <alignment horizontal="center" vertical="center" wrapText="1"/>
    </xf>
    <xf numFmtId="0" fontId="80" fillId="0" borderId="22" xfId="1" applyNumberFormat="1" applyFont="1" applyFill="1" applyBorder="1" applyAlignment="1" applyProtection="1">
      <alignment horizontal="center" vertical="center" wrapText="1"/>
    </xf>
    <xf numFmtId="0" fontId="80" fillId="0" borderId="131" xfId="1" applyNumberFormat="1" applyFont="1" applyFill="1" applyBorder="1" applyAlignment="1" applyProtection="1">
      <alignment horizontal="center" vertical="center" wrapText="1"/>
    </xf>
    <xf numFmtId="0" fontId="80" fillId="0" borderId="22" xfId="1" applyNumberFormat="1" applyFont="1" applyBorder="1" applyAlignment="1" applyProtection="1">
      <alignment horizontal="center" vertical="center" wrapText="1"/>
    </xf>
    <xf numFmtId="167" fontId="20" fillId="0" borderId="144" xfId="1" applyNumberFormat="1" applyFont="1" applyFill="1" applyBorder="1" applyAlignment="1" applyProtection="1">
      <alignment horizontal="left" vertical="center" wrapText="1"/>
    </xf>
    <xf numFmtId="0" fontId="80" fillId="0" borderId="145" xfId="1" applyNumberFormat="1" applyFont="1" applyBorder="1" applyAlignment="1" applyProtection="1">
      <alignment horizontal="center" vertical="center" wrapText="1"/>
    </xf>
    <xf numFmtId="0" fontId="80" fillId="0" borderId="31" xfId="1" applyNumberFormat="1" applyFont="1" applyBorder="1" applyAlignment="1" applyProtection="1">
      <alignment horizontal="center" vertical="center" wrapText="1"/>
    </xf>
    <xf numFmtId="0" fontId="79" fillId="7" borderId="31" xfId="1" applyNumberFormat="1" applyFont="1" applyFill="1" applyBorder="1" applyAlignment="1" applyProtection="1">
      <alignment horizontal="center" vertical="center" wrapText="1"/>
    </xf>
    <xf numFmtId="0" fontId="80" fillId="0" borderId="31" xfId="1" applyNumberFormat="1" applyFont="1" applyFill="1" applyBorder="1" applyAlignment="1" applyProtection="1">
      <alignment horizontal="center" vertical="center" wrapText="1"/>
    </xf>
    <xf numFmtId="0" fontId="80" fillId="0" borderId="146" xfId="1" applyNumberFormat="1" applyFont="1" applyFill="1" applyBorder="1" applyAlignment="1" applyProtection="1">
      <alignment horizontal="center" vertical="center" wrapText="1"/>
    </xf>
    <xf numFmtId="167" fontId="21" fillId="0" borderId="178" xfId="1" applyNumberFormat="1" applyFont="1" applyFill="1" applyBorder="1" applyAlignment="1" applyProtection="1">
      <alignment horizontal="left" vertical="center" wrapText="1"/>
    </xf>
    <xf numFmtId="0" fontId="80" fillId="0" borderId="122" xfId="1" applyNumberFormat="1" applyFont="1" applyBorder="1" applyAlignment="1" applyProtection="1">
      <alignment horizontal="center" vertical="center" wrapText="1"/>
    </xf>
    <xf numFmtId="0" fontId="80" fillId="0" borderId="47" xfId="1" applyNumberFormat="1" applyFont="1" applyBorder="1" applyAlignment="1" applyProtection="1">
      <alignment horizontal="center" vertical="center" wrapText="1"/>
    </xf>
    <xf numFmtId="0" fontId="42" fillId="7" borderId="47" xfId="1" applyNumberFormat="1" applyFont="1" applyFill="1" applyBorder="1" applyAlignment="1" applyProtection="1">
      <alignment horizontal="center" vertical="center" wrapText="1"/>
    </xf>
    <xf numFmtId="0" fontId="80" fillId="0" borderId="47" xfId="1" applyNumberFormat="1" applyFont="1" applyFill="1" applyBorder="1" applyAlignment="1" applyProtection="1">
      <alignment horizontal="center" vertical="center" wrapText="1"/>
    </xf>
    <xf numFmtId="0" fontId="80" fillId="0" borderId="123" xfId="1" applyNumberFormat="1" applyFont="1" applyFill="1" applyBorder="1" applyAlignment="1" applyProtection="1">
      <alignment horizontal="center" vertical="center" wrapText="1"/>
    </xf>
    <xf numFmtId="167" fontId="21" fillId="0" borderId="179" xfId="1" applyNumberFormat="1" applyFont="1" applyFill="1" applyBorder="1" applyAlignment="1" applyProtection="1">
      <alignment horizontal="left" vertical="center" wrapText="1"/>
    </xf>
    <xf numFmtId="0" fontId="42" fillId="7" borderId="22" xfId="1" applyNumberFormat="1" applyFont="1" applyFill="1" applyBorder="1" applyAlignment="1" applyProtection="1">
      <alignment horizontal="center" vertical="center" wrapText="1"/>
    </xf>
    <xf numFmtId="167" fontId="21" fillId="0" borderId="180" xfId="1" applyNumberFormat="1" applyFont="1" applyFill="1" applyBorder="1" applyAlignment="1" applyProtection="1">
      <alignment horizontal="left" vertical="center" wrapText="1"/>
    </xf>
    <xf numFmtId="0" fontId="42" fillId="7" borderId="146" xfId="1" applyNumberFormat="1" applyFont="1" applyFill="1" applyBorder="1" applyAlignment="1" applyProtection="1">
      <alignment horizontal="center" vertical="center" wrapText="1"/>
    </xf>
    <xf numFmtId="0" fontId="81" fillId="8" borderId="96" xfId="1" applyFont="1" applyFill="1" applyBorder="1" applyAlignment="1" applyProtection="1">
      <alignment horizontal="center" vertical="center"/>
    </xf>
    <xf numFmtId="167" fontId="40" fillId="0" borderId="97" xfId="1" applyNumberFormat="1" applyFont="1" applyFill="1" applyBorder="1" applyAlignment="1" applyProtection="1">
      <alignment horizontal="center" textRotation="90" wrapText="1"/>
    </xf>
    <xf numFmtId="0" fontId="48" fillId="8" borderId="99" xfId="1" applyFont="1" applyFill="1" applyBorder="1" applyAlignment="1" applyProtection="1">
      <alignment horizontal="center" textRotation="90" wrapText="1"/>
    </xf>
    <xf numFmtId="0" fontId="48" fillId="8" borderId="100" xfId="1" applyFont="1" applyFill="1" applyBorder="1" applyAlignment="1" applyProtection="1">
      <alignment horizontal="center" textRotation="90" wrapText="1"/>
    </xf>
    <xf numFmtId="0" fontId="48" fillId="8" borderId="100" xfId="1" applyFont="1" applyFill="1" applyBorder="1" applyAlignment="1" applyProtection="1">
      <alignment horizontal="center" textRotation="90" wrapText="1"/>
    </xf>
    <xf numFmtId="0" fontId="48" fillId="8" borderId="103" xfId="1" applyFont="1" applyFill="1" applyBorder="1" applyAlignment="1" applyProtection="1">
      <alignment horizontal="center" textRotation="90" wrapText="1"/>
    </xf>
    <xf numFmtId="0" fontId="48" fillId="18" borderId="102" xfId="1" applyFont="1" applyFill="1" applyBorder="1" applyAlignment="1" applyProtection="1">
      <alignment horizontal="center" textRotation="90" wrapText="1"/>
    </xf>
    <xf numFmtId="0" fontId="48" fillId="18" borderId="100" xfId="1" applyFont="1" applyFill="1" applyBorder="1" applyAlignment="1" applyProtection="1">
      <alignment horizontal="center" textRotation="90" wrapText="1"/>
    </xf>
    <xf numFmtId="0" fontId="48" fillId="18" borderId="103" xfId="1" applyFont="1" applyFill="1" applyBorder="1" applyAlignment="1" applyProtection="1">
      <alignment horizontal="center" textRotation="90" wrapText="1"/>
    </xf>
    <xf numFmtId="0" fontId="48" fillId="18" borderId="104" xfId="1" applyFont="1" applyFill="1" applyBorder="1" applyAlignment="1" applyProtection="1">
      <alignment horizontal="center" textRotation="90" wrapText="1"/>
    </xf>
    <xf numFmtId="0" fontId="48" fillId="18" borderId="101" xfId="1" applyFont="1" applyFill="1" applyBorder="1" applyAlignment="1" applyProtection="1">
      <alignment horizontal="center" textRotation="90" wrapText="1"/>
    </xf>
    <xf numFmtId="0" fontId="48" fillId="8" borderId="105" xfId="1" applyFont="1" applyFill="1" applyBorder="1" applyAlignment="1" applyProtection="1">
      <alignment horizontal="center" textRotation="90" wrapText="1"/>
    </xf>
    <xf numFmtId="0" fontId="42" fillId="8" borderId="106" xfId="1" applyFont="1" applyFill="1" applyBorder="1" applyAlignment="1" applyProtection="1">
      <alignment horizontal="center" vertical="center"/>
    </xf>
    <xf numFmtId="0" fontId="31" fillId="8" borderId="110" xfId="1" applyFont="1" applyFill="1" applyBorder="1" applyAlignment="1" applyProtection="1">
      <alignment horizontal="center" textRotation="90" wrapText="1"/>
    </xf>
    <xf numFmtId="0" fontId="31" fillId="8" borderId="111" xfId="1" applyFont="1" applyFill="1" applyBorder="1" applyAlignment="1" applyProtection="1">
      <alignment horizontal="center" textRotation="90" wrapText="1"/>
    </xf>
    <xf numFmtId="0" fontId="31" fillId="8" borderId="111" xfId="1" applyFont="1" applyFill="1" applyBorder="1" applyAlignment="1" applyProtection="1">
      <alignment horizontal="center" textRotation="90" wrapText="1"/>
    </xf>
    <xf numFmtId="0" fontId="31" fillId="8" borderId="154" xfId="1" applyFont="1" applyFill="1" applyBorder="1" applyAlignment="1" applyProtection="1">
      <alignment horizontal="center" textRotation="90" wrapText="1"/>
    </xf>
    <xf numFmtId="0" fontId="48" fillId="18" borderId="113" xfId="1" applyFont="1" applyFill="1" applyBorder="1" applyAlignment="1" applyProtection="1">
      <alignment horizontal="center"/>
    </xf>
    <xf numFmtId="0" fontId="48" fillId="18" borderId="114" xfId="1" applyFont="1" applyFill="1" applyBorder="1" applyAlignment="1" applyProtection="1">
      <alignment horizontal="center"/>
    </xf>
    <xf numFmtId="0" fontId="48" fillId="18" borderId="115" xfId="1" applyFont="1" applyFill="1" applyBorder="1" applyAlignment="1" applyProtection="1">
      <alignment horizontal="center"/>
    </xf>
    <xf numFmtId="0" fontId="31" fillId="8" borderId="181" xfId="1" applyFont="1" applyFill="1" applyBorder="1" applyAlignment="1" applyProtection="1">
      <alignment horizontal="center" textRotation="90" wrapText="1"/>
    </xf>
    <xf numFmtId="167" fontId="40" fillId="0" borderId="182" xfId="1" applyNumberFormat="1" applyFont="1" applyFill="1" applyBorder="1" applyAlignment="1" applyProtection="1">
      <alignment horizontal="left" vertical="center" wrapText="1"/>
    </xf>
    <xf numFmtId="0" fontId="42" fillId="8" borderId="119" xfId="1" applyNumberFormat="1" applyFont="1" applyFill="1" applyBorder="1" applyAlignment="1" applyProtection="1">
      <alignment horizontal="center" vertical="center" wrapText="1"/>
    </xf>
    <xf numFmtId="167" fontId="40" fillId="0" borderId="179" xfId="1" applyNumberFormat="1" applyFont="1" applyFill="1" applyBorder="1" applyAlignment="1" applyProtection="1">
      <alignment horizontal="left" vertical="center" wrapText="1"/>
    </xf>
    <xf numFmtId="0" fontId="42" fillId="8" borderId="22" xfId="1" applyNumberFormat="1" applyFont="1" applyFill="1" applyBorder="1" applyAlignment="1" applyProtection="1">
      <alignment horizontal="center" vertical="center" wrapText="1"/>
    </xf>
    <xf numFmtId="167" fontId="40" fillId="0" borderId="180" xfId="1" applyNumberFormat="1" applyFont="1" applyFill="1" applyBorder="1" applyAlignment="1" applyProtection="1">
      <alignment horizontal="left" vertical="center" wrapText="1"/>
    </xf>
    <xf numFmtId="0" fontId="42" fillId="8" borderId="146" xfId="1" applyNumberFormat="1" applyFont="1" applyFill="1" applyBorder="1" applyAlignment="1" applyProtection="1">
      <alignment horizontal="center" vertical="center" wrapText="1"/>
    </xf>
    <xf numFmtId="0" fontId="82" fillId="12" borderId="96" xfId="1" applyFont="1" applyFill="1" applyBorder="1" applyAlignment="1" applyProtection="1">
      <alignment horizontal="center" vertical="center"/>
    </xf>
    <xf numFmtId="167" fontId="47" fillId="0" borderId="97" xfId="1" applyNumberFormat="1" applyFont="1" applyFill="1" applyBorder="1" applyAlignment="1" applyProtection="1">
      <alignment horizontal="center" textRotation="90" wrapText="1"/>
    </xf>
    <xf numFmtId="0" fontId="73" fillId="12" borderId="99" xfId="1" applyFont="1" applyFill="1" applyBorder="1" applyAlignment="1" applyProtection="1">
      <alignment horizontal="center" textRotation="90" wrapText="1"/>
    </xf>
    <xf numFmtId="0" fontId="73" fillId="12" borderId="100" xfId="1" applyFont="1" applyFill="1" applyBorder="1" applyAlignment="1" applyProtection="1">
      <alignment horizontal="center" textRotation="90" wrapText="1"/>
    </xf>
    <xf numFmtId="0" fontId="73" fillId="12" borderId="100" xfId="1" applyFont="1" applyFill="1" applyBorder="1" applyAlignment="1" applyProtection="1">
      <alignment horizontal="center" textRotation="90" wrapText="1"/>
    </xf>
    <xf numFmtId="0" fontId="73" fillId="12" borderId="103" xfId="1" applyFont="1" applyFill="1" applyBorder="1" applyAlignment="1" applyProtection="1">
      <alignment horizontal="center" textRotation="90" wrapText="1"/>
    </xf>
    <xf numFmtId="0" fontId="73" fillId="20" borderId="102" xfId="1" applyFont="1" applyFill="1" applyBorder="1" applyAlignment="1" applyProtection="1">
      <alignment horizontal="center" textRotation="90" wrapText="1"/>
    </xf>
    <xf numFmtId="0" fontId="73" fillId="20" borderId="100" xfId="1" applyFont="1" applyFill="1" applyBorder="1" applyAlignment="1" applyProtection="1">
      <alignment horizontal="center" textRotation="90" wrapText="1"/>
    </xf>
    <xf numFmtId="0" fontId="73" fillId="20" borderId="103" xfId="1" applyFont="1" applyFill="1" applyBorder="1" applyAlignment="1" applyProtection="1">
      <alignment horizontal="center" textRotation="90" wrapText="1"/>
    </xf>
    <xf numFmtId="0" fontId="73" fillId="20" borderId="104" xfId="1" applyFont="1" applyFill="1" applyBorder="1" applyAlignment="1" applyProtection="1">
      <alignment horizontal="center" textRotation="90" wrapText="1"/>
    </xf>
    <xf numFmtId="0" fontId="73" fillId="20" borderId="101" xfId="1" applyFont="1" applyFill="1" applyBorder="1" applyAlignment="1" applyProtection="1">
      <alignment horizontal="center" textRotation="90" wrapText="1"/>
    </xf>
    <xf numFmtId="0" fontId="42" fillId="12" borderId="106" xfId="1" applyFont="1" applyFill="1" applyBorder="1" applyAlignment="1" applyProtection="1">
      <alignment horizontal="center" vertical="center"/>
    </xf>
    <xf numFmtId="0" fontId="83" fillId="12" borderId="110" xfId="1" applyFont="1" applyFill="1" applyBorder="1" applyAlignment="1" applyProtection="1">
      <alignment horizontal="center" textRotation="90" wrapText="1"/>
    </xf>
    <xf numFmtId="0" fontId="83" fillId="12" borderId="111" xfId="1" applyFont="1" applyFill="1" applyBorder="1" applyAlignment="1" applyProtection="1">
      <alignment horizontal="center" textRotation="90" wrapText="1"/>
    </xf>
    <xf numFmtId="0" fontId="83" fillId="12" borderId="111" xfId="1" applyFont="1" applyFill="1" applyBorder="1" applyAlignment="1" applyProtection="1">
      <alignment horizontal="center" textRotation="90" wrapText="1"/>
    </xf>
    <xf numFmtId="0" fontId="83" fillId="12" borderId="154" xfId="1" applyFont="1" applyFill="1" applyBorder="1" applyAlignment="1" applyProtection="1">
      <alignment horizontal="center" textRotation="90" wrapText="1"/>
    </xf>
    <xf numFmtId="0" fontId="73" fillId="21" borderId="113" xfId="1" applyFont="1" applyFill="1" applyBorder="1" applyAlignment="1" applyProtection="1">
      <alignment horizontal="center"/>
    </xf>
    <xf numFmtId="0" fontId="73" fillId="21" borderId="114" xfId="1" applyFont="1" applyFill="1" applyBorder="1" applyAlignment="1" applyProtection="1">
      <alignment horizontal="center"/>
    </xf>
    <xf numFmtId="0" fontId="73" fillId="21" borderId="115" xfId="1" applyFont="1" applyFill="1" applyBorder="1" applyAlignment="1" applyProtection="1">
      <alignment horizontal="center"/>
    </xf>
    <xf numFmtId="0" fontId="31" fillId="12" borderId="181" xfId="1" applyFont="1" applyFill="1" applyBorder="1" applyAlignment="1" applyProtection="1">
      <alignment horizontal="center" textRotation="90" wrapText="1"/>
    </xf>
    <xf numFmtId="0" fontId="47" fillId="27" borderId="117" xfId="0" applyFont="1" applyFill="1" applyBorder="1" applyAlignment="1" applyProtection="1">
      <alignment vertical="center" wrapText="1"/>
      <protection locked="0"/>
    </xf>
    <xf numFmtId="0" fontId="84" fillId="12" borderId="119" xfId="1" applyNumberFormat="1" applyFont="1" applyFill="1" applyBorder="1" applyAlignment="1" applyProtection="1">
      <alignment horizontal="center" vertical="center" wrapText="1"/>
    </xf>
    <xf numFmtId="0" fontId="47" fillId="27" borderId="128" xfId="0" applyFont="1" applyFill="1" applyBorder="1" applyAlignment="1" applyProtection="1">
      <alignment vertical="center" wrapText="1"/>
      <protection locked="0"/>
    </xf>
    <xf numFmtId="0" fontId="84" fillId="12" borderId="22" xfId="1" applyNumberFormat="1" applyFont="1" applyFill="1" applyBorder="1" applyAlignment="1" applyProtection="1">
      <alignment horizontal="center" vertical="center" wrapText="1"/>
    </xf>
    <xf numFmtId="0" fontId="47" fillId="27" borderId="153" xfId="0" applyFont="1" applyFill="1" applyBorder="1" applyAlignment="1" applyProtection="1">
      <alignment vertical="center" wrapText="1"/>
      <protection locked="0"/>
    </xf>
    <xf numFmtId="0" fontId="84" fillId="12" borderId="146" xfId="1" applyNumberFormat="1" applyFont="1" applyFill="1" applyBorder="1" applyAlignment="1" applyProtection="1">
      <alignment horizontal="center" vertical="center" wrapText="1"/>
    </xf>
    <xf numFmtId="0" fontId="85" fillId="22" borderId="96" xfId="1" applyFont="1" applyFill="1" applyBorder="1" applyAlignment="1" applyProtection="1">
      <alignment horizontal="center" vertical="center"/>
    </xf>
    <xf numFmtId="167" fontId="52" fillId="0" borderId="97" xfId="1" applyNumberFormat="1" applyFont="1" applyFill="1" applyBorder="1" applyAlignment="1" applyProtection="1">
      <alignment horizontal="center" textRotation="90" wrapText="1"/>
    </xf>
    <xf numFmtId="167" fontId="52" fillId="0" borderId="103" xfId="1" applyNumberFormat="1" applyFont="1" applyFill="1" applyBorder="1" applyAlignment="1" applyProtection="1">
      <alignment horizontal="center" textRotation="90" wrapText="1"/>
    </xf>
    <xf numFmtId="0" fontId="58" fillId="22" borderId="99" xfId="1" applyFont="1" applyFill="1" applyBorder="1" applyAlignment="1" applyProtection="1">
      <alignment horizontal="center" textRotation="90" wrapText="1"/>
    </xf>
    <xf numFmtId="0" fontId="58" fillId="22" borderId="100" xfId="1" applyFont="1" applyFill="1" applyBorder="1" applyAlignment="1" applyProtection="1">
      <alignment horizontal="center" textRotation="90" wrapText="1"/>
    </xf>
    <xf numFmtId="0" fontId="58" fillId="22" borderId="100" xfId="1" applyFont="1" applyFill="1" applyBorder="1" applyAlignment="1" applyProtection="1">
      <alignment horizontal="center" textRotation="90" wrapText="1"/>
    </xf>
    <xf numFmtId="0" fontId="58" fillId="22" borderId="103" xfId="1" applyFont="1" applyFill="1" applyBorder="1" applyAlignment="1" applyProtection="1">
      <alignment horizontal="center" textRotation="90" wrapText="1"/>
    </xf>
    <xf numFmtId="0" fontId="58" fillId="23" borderId="102" xfId="1" applyFont="1" applyFill="1" applyBorder="1" applyAlignment="1" applyProtection="1">
      <alignment horizontal="center" textRotation="90" wrapText="1"/>
    </xf>
    <xf numFmtId="0" fontId="58" fillId="23" borderId="100" xfId="1" applyFont="1" applyFill="1" applyBorder="1" applyAlignment="1" applyProtection="1">
      <alignment horizontal="center" textRotation="90" wrapText="1"/>
    </xf>
    <xf numFmtId="0" fontId="58" fillId="28" borderId="103" xfId="1" applyFont="1" applyFill="1" applyBorder="1" applyAlignment="1" applyProtection="1">
      <alignment horizontal="center" textRotation="90" wrapText="1"/>
    </xf>
    <xf numFmtId="0" fontId="58" fillId="28" borderId="104" xfId="1" applyFont="1" applyFill="1" applyBorder="1" applyAlignment="1" applyProtection="1">
      <alignment horizontal="center" textRotation="90" wrapText="1"/>
    </xf>
    <xf numFmtId="0" fontId="58" fillId="23" borderId="101" xfId="1" applyFont="1" applyFill="1" applyBorder="1" applyAlignment="1" applyProtection="1">
      <alignment horizontal="center" textRotation="90" wrapText="1"/>
    </xf>
    <xf numFmtId="0" fontId="58" fillId="22" borderId="105" xfId="1" applyFont="1" applyFill="1" applyBorder="1" applyAlignment="1" applyProtection="1">
      <alignment horizontal="center" textRotation="90" wrapText="1"/>
    </xf>
    <xf numFmtId="0" fontId="42" fillId="22" borderId="106" xfId="1" applyFont="1" applyFill="1" applyBorder="1" applyAlignment="1" applyProtection="1">
      <alignment horizontal="center" vertical="center"/>
    </xf>
    <xf numFmtId="0" fontId="86" fillId="22" borderId="110" xfId="1" applyFont="1" applyFill="1" applyBorder="1" applyAlignment="1" applyProtection="1">
      <alignment horizontal="center" textRotation="90" wrapText="1"/>
    </xf>
    <xf numFmtId="0" fontId="86" fillId="22" borderId="111" xfId="1" applyFont="1" applyFill="1" applyBorder="1" applyAlignment="1" applyProtection="1">
      <alignment horizontal="center" textRotation="90" wrapText="1"/>
    </xf>
    <xf numFmtId="0" fontId="86" fillId="22" borderId="111" xfId="1" applyFont="1" applyFill="1" applyBorder="1" applyAlignment="1" applyProtection="1">
      <alignment horizontal="center" textRotation="90" wrapText="1"/>
    </xf>
    <xf numFmtId="0" fontId="86" fillId="22" borderId="154" xfId="1" applyFont="1" applyFill="1" applyBorder="1" applyAlignment="1" applyProtection="1">
      <alignment horizontal="center" textRotation="90" wrapText="1"/>
    </xf>
    <xf numFmtId="0" fontId="58" fillId="28" borderId="113" xfId="1" applyFont="1" applyFill="1" applyBorder="1" applyAlignment="1" applyProtection="1">
      <alignment horizontal="center"/>
    </xf>
    <xf numFmtId="0" fontId="58" fillId="28" borderId="114" xfId="1" applyFont="1" applyFill="1" applyBorder="1" applyAlignment="1" applyProtection="1">
      <alignment horizontal="center"/>
    </xf>
    <xf numFmtId="0" fontId="58" fillId="28" borderId="115" xfId="1" applyFont="1" applyFill="1" applyBorder="1" applyAlignment="1" applyProtection="1">
      <alignment horizontal="center"/>
    </xf>
    <xf numFmtId="0" fontId="86" fillId="22" borderId="181" xfId="1" applyFont="1" applyFill="1" applyBorder="1" applyAlignment="1" applyProtection="1">
      <alignment horizontal="center" textRotation="90" wrapText="1"/>
    </xf>
    <xf numFmtId="0" fontId="52" fillId="0" borderId="117" xfId="0" applyFont="1" applyFill="1" applyBorder="1" applyAlignment="1" applyProtection="1">
      <alignment vertical="center" wrapText="1"/>
      <protection locked="0"/>
    </xf>
    <xf numFmtId="0" fontId="87" fillId="22" borderId="119" xfId="1" applyNumberFormat="1" applyFont="1" applyFill="1" applyBorder="1" applyAlignment="1" applyProtection="1">
      <alignment horizontal="center" vertical="center" wrapText="1"/>
    </xf>
    <xf numFmtId="0" fontId="52" fillId="0" borderId="128" xfId="0" applyFont="1" applyFill="1" applyBorder="1" applyAlignment="1" applyProtection="1">
      <alignment vertical="center" wrapText="1"/>
      <protection locked="0"/>
    </xf>
    <xf numFmtId="0" fontId="87" fillId="22" borderId="22" xfId="1" applyNumberFormat="1" applyFont="1" applyFill="1" applyBorder="1" applyAlignment="1" applyProtection="1">
      <alignment horizontal="center" vertical="center" wrapText="1"/>
    </xf>
    <xf numFmtId="0" fontId="52" fillId="0" borderId="153" xfId="0" applyFont="1" applyFill="1" applyBorder="1" applyAlignment="1" applyProtection="1">
      <alignment vertical="center" wrapText="1"/>
      <protection locked="0"/>
    </xf>
    <xf numFmtId="0" fontId="87" fillId="22" borderId="146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Alignment="1"/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7" fillId="0" borderId="0" xfId="1" applyFont="1"/>
    <xf numFmtId="0" fontId="17" fillId="0" borderId="0" xfId="1" applyFont="1" applyAlignment="1">
      <alignment horizontal="right"/>
    </xf>
    <xf numFmtId="165" fontId="17" fillId="0" borderId="0" xfId="1" applyNumberFormat="1" applyFont="1" applyAlignment="1">
      <alignment horizontal="left"/>
    </xf>
    <xf numFmtId="0" fontId="38" fillId="0" borderId="0" xfId="0" applyFont="1"/>
    <xf numFmtId="0" fontId="17" fillId="0" borderId="0" xfId="1" applyFont="1" applyAlignment="1">
      <alignment horizontal="left"/>
    </xf>
  </cellXfs>
  <cellStyles count="2">
    <cellStyle name="Normal" xfId="0" builtinId="0"/>
    <cellStyle name="normální 2" xfId="1"/>
  </cellStyles>
  <dxfs count="1812"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ont>
        <color rgb="FFFF0000"/>
      </font>
    </dxf>
    <dxf>
      <font>
        <color rgb="FF0000FF"/>
      </font>
    </dxf>
    <dxf>
      <font>
        <color rgb="FF33CC33"/>
      </font>
    </dxf>
    <dxf>
      <font>
        <color rgb="FFFFC000"/>
      </font>
    </dxf>
    <dxf>
      <font>
        <color rgb="FFCC0099"/>
      </font>
    </dxf>
    <dxf>
      <font>
        <color theme="5" tint="-0.24994659260841701"/>
      </font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9900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rgb="FFCC0099"/>
        </patternFill>
      </fill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ALTY%20FLORBAL%202015_zadava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ky skupin"/>
      <sheetName val="Pavouk 12x4 M"/>
      <sheetName val="Pavouk 5 W"/>
      <sheetName val="Statistika hráčů"/>
      <sheetName val="Statistika gólmanů"/>
      <sheetName val="jednotlivci"/>
      <sheetName val="Rozpis zápasů"/>
      <sheetName val="Rozpis-skore"/>
      <sheetName val="pravidla turnaje"/>
      <sheetName val="Tabulka"/>
      <sheetName val="Tabulka-skore"/>
      <sheetName val="rozstřely"/>
      <sheetName val="rozstřely-skore"/>
      <sheetName val="rozpisy"/>
      <sheetName val="List2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11</v>
          </cell>
          <cell r="D5" t="str">
            <v>Svatek Matěj</v>
          </cell>
          <cell r="E5" t="str">
            <v>Heczko Lukáš</v>
          </cell>
          <cell r="F5" t="str">
            <v>K.Vary/Cheb</v>
          </cell>
          <cell r="G5" t="str">
            <v>Svatek / 
Heczko</v>
          </cell>
        </row>
        <row r="6">
          <cell r="C6">
            <v>12</v>
          </cell>
          <cell r="D6" t="str">
            <v>Renčín Jakub</v>
          </cell>
          <cell r="E6" t="str">
            <v>Hejný Jan</v>
          </cell>
          <cell r="F6" t="str">
            <v>Vinohrady/BA</v>
          </cell>
          <cell r="G6" t="str">
            <v>Renčín / 
Hejný</v>
          </cell>
        </row>
        <row r="7">
          <cell r="C7">
            <v>13</v>
          </cell>
          <cell r="D7" t="str">
            <v>Skála Jiří</v>
          </cell>
          <cell r="E7" t="str">
            <v>Lenko Lukáš</v>
          </cell>
          <cell r="F7" t="str">
            <v>Most</v>
          </cell>
          <cell r="G7" t="str">
            <v>Skála / 
Lenko</v>
          </cell>
        </row>
        <row r="8">
          <cell r="C8">
            <v>14</v>
          </cell>
          <cell r="D8" t="str">
            <v>Hněvkovský Jan</v>
          </cell>
          <cell r="E8" t="str">
            <v>Šárka Michal</v>
          </cell>
          <cell r="F8" t="str">
            <v>Kings/Kladno</v>
          </cell>
          <cell r="G8" t="str">
            <v>Hněvkovský / 
Šárka</v>
          </cell>
        </row>
        <row r="9">
          <cell r="C9">
            <v>15</v>
          </cell>
          <cell r="D9" t="str">
            <v>Michel Lukáš</v>
          </cell>
          <cell r="E9" t="str">
            <v>Langhamer Jakub</v>
          </cell>
          <cell r="F9" t="str">
            <v>Žďár n/M</v>
          </cell>
          <cell r="G9" t="str">
            <v>Michel / 
Langhamer</v>
          </cell>
        </row>
        <row r="10">
          <cell r="C10">
            <v>16</v>
          </cell>
          <cell r="D10" t="str">
            <v>Melíšek Tadeáš</v>
          </cell>
          <cell r="E10" t="str">
            <v>Koš David</v>
          </cell>
          <cell r="F10" t="str">
            <v>BA/Č.Budějovice</v>
          </cell>
          <cell r="G10" t="str">
            <v>Melíšek / 
Koš</v>
          </cell>
        </row>
        <row r="11">
          <cell r="C11">
            <v>17</v>
          </cell>
          <cell r="G11" t="str">
            <v/>
          </cell>
        </row>
        <row r="12">
          <cell r="C12">
            <v>18</v>
          </cell>
          <cell r="G12" t="str">
            <v/>
          </cell>
        </row>
        <row r="13">
          <cell r="C13">
            <v>21</v>
          </cell>
          <cell r="D13" t="str">
            <v>Bendek Lukáš</v>
          </cell>
          <cell r="E13" t="str">
            <v>Tluček Vojtěch</v>
          </cell>
          <cell r="F13" t="str">
            <v>Rokycany</v>
          </cell>
          <cell r="G13" t="str">
            <v>Bendek / 
Tluček</v>
          </cell>
        </row>
        <row r="14">
          <cell r="C14">
            <v>22</v>
          </cell>
          <cell r="D14" t="str">
            <v>Haspeklo Petr</v>
          </cell>
          <cell r="E14" t="str">
            <v>Horáček Luděk</v>
          </cell>
          <cell r="F14" t="str">
            <v>Start/Turnov</v>
          </cell>
          <cell r="G14" t="str">
            <v>Haspeklo / 
Horáček</v>
          </cell>
        </row>
        <row r="15">
          <cell r="C15">
            <v>23</v>
          </cell>
          <cell r="D15" t="str">
            <v>Dóža Patrik</v>
          </cell>
          <cell r="E15" t="str">
            <v>Mück Lukáš</v>
          </cell>
          <cell r="F15" t="str">
            <v>Chodov/Č.Lípa</v>
          </cell>
          <cell r="G15" t="str">
            <v>Dóža / 
Mück</v>
          </cell>
        </row>
        <row r="16">
          <cell r="C16">
            <v>24</v>
          </cell>
          <cell r="D16" t="str">
            <v>Maťko Ondřej</v>
          </cell>
          <cell r="E16" t="str">
            <v>Bernard Jan</v>
          </cell>
          <cell r="F16" t="str">
            <v>Roudnice</v>
          </cell>
          <cell r="G16" t="str">
            <v>Maťko / 
Bernard</v>
          </cell>
        </row>
        <row r="17">
          <cell r="C17">
            <v>25</v>
          </cell>
          <cell r="D17" t="str">
            <v>Harák Ivo</v>
          </cell>
          <cell r="E17" t="str">
            <v>Čáp Karel</v>
          </cell>
          <cell r="F17" t="str">
            <v>Chomutov</v>
          </cell>
          <cell r="G17" t="str">
            <v>Harák / 
Čáp</v>
          </cell>
        </row>
        <row r="18">
          <cell r="C18">
            <v>26</v>
          </cell>
          <cell r="D18" t="str">
            <v>Marvánek Jan</v>
          </cell>
          <cell r="E18" t="str">
            <v>Černý Filip</v>
          </cell>
          <cell r="F18" t="str">
            <v>Sparta/K.Vary</v>
          </cell>
          <cell r="G18" t="str">
            <v>Marvánek / 
Černý</v>
          </cell>
        </row>
        <row r="19">
          <cell r="C19">
            <v>27</v>
          </cell>
          <cell r="G19" t="str">
            <v/>
          </cell>
        </row>
        <row r="20">
          <cell r="C20">
            <v>28</v>
          </cell>
          <cell r="G20" t="str">
            <v/>
          </cell>
        </row>
        <row r="21">
          <cell r="C21">
            <v>31</v>
          </cell>
          <cell r="D21" t="str">
            <v>Uher Jakub</v>
          </cell>
          <cell r="E21" t="str">
            <v>Málek Petr</v>
          </cell>
          <cell r="F21" t="str">
            <v>Ostrava/Ústí</v>
          </cell>
          <cell r="G21" t="str">
            <v>Uher / 
Málek</v>
          </cell>
        </row>
        <row r="22">
          <cell r="C22">
            <v>32</v>
          </cell>
          <cell r="D22" t="str">
            <v>Stummer David</v>
          </cell>
          <cell r="E22" t="str">
            <v>Hlava Tomáš</v>
          </cell>
          <cell r="F22" t="str">
            <v>Ústí</v>
          </cell>
          <cell r="G22" t="str">
            <v>Stummer / 
Hlava</v>
          </cell>
        </row>
        <row r="23">
          <cell r="C23">
            <v>33</v>
          </cell>
          <cell r="D23" t="str">
            <v>Beneš Marek</v>
          </cell>
          <cell r="E23" t="str">
            <v>Hašpl František</v>
          </cell>
          <cell r="F23" t="str">
            <v>Tatran</v>
          </cell>
          <cell r="G23" t="str">
            <v>Beneš / 
Hašpl</v>
          </cell>
        </row>
        <row r="24">
          <cell r="C24">
            <v>34</v>
          </cell>
          <cell r="D24" t="str">
            <v>Vacek Miroslav</v>
          </cell>
          <cell r="E24" t="str">
            <v>Svoboda Tomáš</v>
          </cell>
          <cell r="F24" t="str">
            <v>Phantoms</v>
          </cell>
          <cell r="G24" t="str">
            <v>Vacek / 
Svoboda</v>
          </cell>
        </row>
        <row r="25">
          <cell r="C25">
            <v>35</v>
          </cell>
          <cell r="D25" t="str">
            <v>Drtina Pavel</v>
          </cell>
          <cell r="E25" t="str">
            <v>Ordoš Robin</v>
          </cell>
          <cell r="F25" t="str">
            <v>Chomutov</v>
          </cell>
          <cell r="G25" t="str">
            <v>Drtina / 
Ordoš</v>
          </cell>
        </row>
        <row r="26">
          <cell r="C26">
            <v>36</v>
          </cell>
          <cell r="D26" t="str">
            <v>Nový Petr</v>
          </cell>
          <cell r="E26" t="str">
            <v>Onufer Milan</v>
          </cell>
          <cell r="F26" t="str">
            <v>Sport Krupka</v>
          </cell>
          <cell r="G26" t="str">
            <v>Nový / 
Onufer</v>
          </cell>
        </row>
        <row r="27">
          <cell r="C27">
            <v>37</v>
          </cell>
          <cell r="G27" t="str">
            <v/>
          </cell>
        </row>
        <row r="28">
          <cell r="C28">
            <v>38</v>
          </cell>
          <cell r="G28" t="str">
            <v/>
          </cell>
        </row>
        <row r="29">
          <cell r="C29">
            <v>41</v>
          </cell>
          <cell r="D29" t="str">
            <v>Chudomský Pavel</v>
          </cell>
          <cell r="E29" t="str">
            <v>Ryšavý Daniel</v>
          </cell>
          <cell r="F29" t="str">
            <v>Náchod</v>
          </cell>
          <cell r="G29" t="str">
            <v>Chudomský / 
Ryšavý</v>
          </cell>
        </row>
        <row r="30">
          <cell r="C30">
            <v>42</v>
          </cell>
          <cell r="D30" t="str">
            <v>Janáček Petr</v>
          </cell>
          <cell r="E30" t="str">
            <v>Patera Tomáš</v>
          </cell>
          <cell r="F30" t="str">
            <v>Jiný tým/Fénix</v>
          </cell>
          <cell r="G30" t="str">
            <v>Janáček / 
Patera</v>
          </cell>
        </row>
        <row r="31">
          <cell r="C31">
            <v>43</v>
          </cell>
          <cell r="D31" t="str">
            <v>Valenta Jan</v>
          </cell>
          <cell r="E31" t="str">
            <v>Hron Lukáš</v>
          </cell>
          <cell r="F31" t="str">
            <v>Klackobijci Chomutov</v>
          </cell>
          <cell r="G31" t="str">
            <v>Valenta / 
Hron</v>
          </cell>
        </row>
        <row r="32">
          <cell r="C32">
            <v>44</v>
          </cell>
          <cell r="D32" t="str">
            <v>Výborný Vojtěch</v>
          </cell>
          <cell r="E32" t="str">
            <v>Aster Martin</v>
          </cell>
          <cell r="F32" t="str">
            <v>Brno/Náchod</v>
          </cell>
          <cell r="G32" t="str">
            <v>Výborný / 
Aster</v>
          </cell>
        </row>
        <row r="33">
          <cell r="C33">
            <v>45</v>
          </cell>
          <cell r="D33" t="str">
            <v>Hub Adam</v>
          </cell>
          <cell r="E33" t="str">
            <v>Pagáč Daniel</v>
          </cell>
          <cell r="F33" t="str">
            <v>Sparta/BA</v>
          </cell>
          <cell r="G33" t="str">
            <v>Hub / 
Pagáč</v>
          </cell>
        </row>
        <row r="34">
          <cell r="C34">
            <v>46</v>
          </cell>
          <cell r="D34" t="str">
            <v>Vojta Marek</v>
          </cell>
          <cell r="E34" t="str">
            <v>Nikolič Hynek</v>
          </cell>
          <cell r="F34" t="str">
            <v>Ústí</v>
          </cell>
          <cell r="G34" t="str">
            <v>Vojta / 
Nikolič</v>
          </cell>
        </row>
        <row r="35">
          <cell r="C35">
            <v>47</v>
          </cell>
          <cell r="G35" t="str">
            <v/>
          </cell>
        </row>
        <row r="36">
          <cell r="C36">
            <v>48</v>
          </cell>
          <cell r="G36" t="str">
            <v/>
          </cell>
        </row>
        <row r="37">
          <cell r="C37">
            <v>51</v>
          </cell>
          <cell r="D37" t="str">
            <v>Černý Jan</v>
          </cell>
          <cell r="E37" t="str">
            <v>Jiroud Vladislav</v>
          </cell>
          <cell r="F37" t="str">
            <v>Dobruška</v>
          </cell>
          <cell r="G37" t="str">
            <v>Černý / 
Jiroud</v>
          </cell>
        </row>
        <row r="38">
          <cell r="C38">
            <v>52</v>
          </cell>
          <cell r="D38" t="str">
            <v>Novák Lukáš</v>
          </cell>
          <cell r="E38" t="str">
            <v>Stránský Milan</v>
          </cell>
          <cell r="F38" t="str">
            <v>Ústí</v>
          </cell>
          <cell r="G38" t="str">
            <v>Novák / 
Stránský</v>
          </cell>
        </row>
        <row r="39">
          <cell r="C39">
            <v>53</v>
          </cell>
          <cell r="D39" t="str">
            <v>Hrůza Vojtěch</v>
          </cell>
          <cell r="E39" t="str">
            <v>Rychlý Patrik</v>
          </cell>
          <cell r="F39" t="str">
            <v>Ml.Boleslav</v>
          </cell>
          <cell r="G39" t="str">
            <v>Hrůza / 
Rychlý</v>
          </cell>
        </row>
        <row r="40">
          <cell r="C40">
            <v>54</v>
          </cell>
          <cell r="D40" t="str">
            <v>Krbec Mikuláš</v>
          </cell>
          <cell r="E40" t="str">
            <v>Netopilík Marek</v>
          </cell>
          <cell r="F40" t="str">
            <v>Ústí</v>
          </cell>
          <cell r="G40" t="str">
            <v>Krbec / 
Netopilík</v>
          </cell>
        </row>
        <row r="41">
          <cell r="C41">
            <v>55</v>
          </cell>
          <cell r="D41" t="str">
            <v>Tichý Milan</v>
          </cell>
          <cell r="E41" t="str">
            <v>Chyna Lukáš</v>
          </cell>
          <cell r="F41" t="str">
            <v>Č.Lípa</v>
          </cell>
          <cell r="G41" t="str">
            <v>Tichý / 
Chyna</v>
          </cell>
        </row>
        <row r="42">
          <cell r="C42">
            <v>56</v>
          </cell>
          <cell r="D42" t="str">
            <v>Severa Martin</v>
          </cell>
          <cell r="E42" t="str">
            <v>Weiss Daniel</v>
          </cell>
          <cell r="F42" t="str">
            <v>Teplice</v>
          </cell>
          <cell r="G42" t="str">
            <v>Severa / 
Weiss</v>
          </cell>
        </row>
        <row r="43">
          <cell r="C43">
            <v>57</v>
          </cell>
          <cell r="G43" t="str">
            <v/>
          </cell>
        </row>
        <row r="44">
          <cell r="C44">
            <v>58</v>
          </cell>
          <cell r="G44" t="str">
            <v/>
          </cell>
        </row>
        <row r="45">
          <cell r="C45">
            <v>61</v>
          </cell>
          <cell r="D45" t="str">
            <v>Kolstrunk Jakub</v>
          </cell>
          <cell r="E45" t="str">
            <v>Mück Daniel</v>
          </cell>
          <cell r="F45" t="str">
            <v>Ústí/Chodov</v>
          </cell>
          <cell r="G45" t="str">
            <v>Kolstrunk / 
Mück</v>
          </cell>
        </row>
        <row r="46">
          <cell r="C46">
            <v>62</v>
          </cell>
          <cell r="D46" t="str">
            <v>Jäger Filip</v>
          </cell>
          <cell r="E46" t="str">
            <v>Mráz Filip</v>
          </cell>
          <cell r="F46" t="str">
            <v>Poděbrady</v>
          </cell>
          <cell r="G46" t="str">
            <v>Jäger / 
Mráz</v>
          </cell>
        </row>
        <row r="47">
          <cell r="C47">
            <v>63</v>
          </cell>
          <cell r="D47" t="str">
            <v>Kalina Matyáš</v>
          </cell>
          <cell r="E47" t="str">
            <v>Körber Daniel</v>
          </cell>
          <cell r="F47" t="str">
            <v>K.Vary/BA</v>
          </cell>
          <cell r="G47" t="str">
            <v>Kalina / 
Körber</v>
          </cell>
        </row>
        <row r="48">
          <cell r="C48">
            <v>64</v>
          </cell>
          <cell r="D48" t="str">
            <v>Průša Libor</v>
          </cell>
          <cell r="E48" t="str">
            <v>Průša Jan</v>
          </cell>
          <cell r="F48" t="str">
            <v>AZ Vrátno</v>
          </cell>
          <cell r="G48" t="str">
            <v>Průša / 
Průša</v>
          </cell>
        </row>
        <row r="49">
          <cell r="C49">
            <v>65</v>
          </cell>
          <cell r="D49" t="str">
            <v>Nicolas Tůma</v>
          </cell>
          <cell r="E49" t="str">
            <v>Houser Jakub</v>
          </cell>
          <cell r="F49" t="str">
            <v>Cheb</v>
          </cell>
          <cell r="G49" t="str">
            <v>Nicolas / 
Houser</v>
          </cell>
        </row>
        <row r="50">
          <cell r="C50">
            <v>66</v>
          </cell>
          <cell r="D50" t="str">
            <v>Jiránek Kamil</v>
          </cell>
          <cell r="E50" t="str">
            <v>Bína Josef</v>
          </cell>
          <cell r="F50" t="str">
            <v>Ekonom/TagoMago</v>
          </cell>
          <cell r="G50" t="str">
            <v>Jiránek / 
Bína</v>
          </cell>
        </row>
        <row r="51">
          <cell r="C51">
            <v>67</v>
          </cell>
          <cell r="G51" t="str">
            <v/>
          </cell>
        </row>
        <row r="52">
          <cell r="C52">
            <v>68</v>
          </cell>
          <cell r="G52" t="str">
            <v/>
          </cell>
        </row>
        <row r="53">
          <cell r="C53">
            <v>71</v>
          </cell>
          <cell r="D53" t="str">
            <v>Mohelník Václav</v>
          </cell>
          <cell r="E53" t="str">
            <v>Csáno Dušan</v>
          </cell>
          <cell r="F53" t="str">
            <v>Beer Brothers</v>
          </cell>
          <cell r="G53" t="str">
            <v>Mohelník / 
Csáno</v>
          </cell>
        </row>
        <row r="54">
          <cell r="C54">
            <v>72</v>
          </cell>
          <cell r="D54" t="str">
            <v>Fořt Dominik</v>
          </cell>
          <cell r="E54" t="str">
            <v>Fořt Petr</v>
          </cell>
          <cell r="F54" t="str">
            <v>T-System</v>
          </cell>
          <cell r="G54" t="str">
            <v>Fořt / 
Fořt</v>
          </cell>
        </row>
        <row r="55">
          <cell r="C55">
            <v>73</v>
          </cell>
          <cell r="D55" t="str">
            <v>Zouzal Marek</v>
          </cell>
          <cell r="E55" t="str">
            <v>Eckhardt Jan</v>
          </cell>
          <cell r="F55" t="str">
            <v>Sparta</v>
          </cell>
          <cell r="G55" t="str">
            <v>Zouzal / 
Eckhardt</v>
          </cell>
        </row>
        <row r="56">
          <cell r="C56">
            <v>74</v>
          </cell>
          <cell r="D56" t="str">
            <v>Hněvkovský Ondřej</v>
          </cell>
          <cell r="E56" t="str">
            <v>Vašák Jan</v>
          </cell>
          <cell r="F56" t="str">
            <v xml:space="preserve">BA </v>
          </cell>
          <cell r="G56" t="str">
            <v>Hněvkovský / 
Vašák</v>
          </cell>
        </row>
        <row r="57">
          <cell r="C57">
            <v>75</v>
          </cell>
          <cell r="D57" t="str">
            <v>Kindl Tomáš</v>
          </cell>
          <cell r="E57" t="str">
            <v>Kotoun Karel</v>
          </cell>
          <cell r="F57" t="str">
            <v>Bohemians/Litvínov</v>
          </cell>
          <cell r="G57" t="str">
            <v>Kindl / 
Kotoun</v>
          </cell>
        </row>
        <row r="58">
          <cell r="C58">
            <v>76</v>
          </cell>
          <cell r="G58" t="str">
            <v/>
          </cell>
        </row>
        <row r="59">
          <cell r="C59">
            <v>77</v>
          </cell>
          <cell r="G59" t="str">
            <v/>
          </cell>
        </row>
        <row r="60">
          <cell r="C60">
            <v>78</v>
          </cell>
          <cell r="G60" t="str">
            <v/>
          </cell>
        </row>
        <row r="61">
          <cell r="C61">
            <v>81</v>
          </cell>
          <cell r="D61" t="str">
            <v>Neliba Rudolf</v>
          </cell>
          <cell r="E61" t="str">
            <v>Zbořil Jakub</v>
          </cell>
          <cell r="F61" t="str">
            <v>Žatec</v>
          </cell>
          <cell r="G61" t="str">
            <v>Neliba / 
Zbořil</v>
          </cell>
        </row>
        <row r="62">
          <cell r="C62">
            <v>82</v>
          </cell>
          <cell r="D62" t="str">
            <v>Huslička Tomáš</v>
          </cell>
          <cell r="E62" t="str">
            <v>Skala Vít</v>
          </cell>
          <cell r="F62" t="str">
            <v>Ústí</v>
          </cell>
          <cell r="G62" t="str">
            <v>Huslička / 
Skala</v>
          </cell>
        </row>
        <row r="63">
          <cell r="C63">
            <v>83</v>
          </cell>
          <cell r="D63" t="str">
            <v>Štěpánek Tomáš</v>
          </cell>
          <cell r="E63" t="str">
            <v>Miško Petr</v>
          </cell>
          <cell r="F63" t="str">
            <v>Děčín</v>
          </cell>
          <cell r="G63" t="str">
            <v>Štěpánek / 
Miško</v>
          </cell>
        </row>
        <row r="64">
          <cell r="C64">
            <v>84</v>
          </cell>
          <cell r="D64" t="str">
            <v>Mařík Vladimír</v>
          </cell>
          <cell r="E64" t="str">
            <v>Kryštof Petr</v>
          </cell>
          <cell r="F64" t="str">
            <v>Pohoda Praha/YB</v>
          </cell>
          <cell r="G64" t="str">
            <v>Mařík / 
Kryštof</v>
          </cell>
        </row>
        <row r="65">
          <cell r="C65">
            <v>85</v>
          </cell>
          <cell r="D65" t="str">
            <v>Švácha Martin</v>
          </cell>
          <cell r="E65" t="str">
            <v>Maňák Martin</v>
          </cell>
          <cell r="F65" t="str">
            <v>Ovocné báze/Olymp</v>
          </cell>
          <cell r="G65" t="str">
            <v>Švácha / 
Maňák</v>
          </cell>
        </row>
        <row r="66">
          <cell r="C66">
            <v>86</v>
          </cell>
          <cell r="G66" t="str">
            <v/>
          </cell>
        </row>
        <row r="67">
          <cell r="C67">
            <v>87</v>
          </cell>
          <cell r="G67" t="str">
            <v/>
          </cell>
        </row>
        <row r="68">
          <cell r="C68">
            <v>88</v>
          </cell>
          <cell r="G68" t="str">
            <v/>
          </cell>
        </row>
        <row r="69">
          <cell r="C69">
            <v>91</v>
          </cell>
          <cell r="D69" t="str">
            <v>Pechatý Martin</v>
          </cell>
          <cell r="E69" t="str">
            <v>Holub Michal</v>
          </cell>
          <cell r="F69" t="str">
            <v>Lovosice</v>
          </cell>
          <cell r="G69" t="str">
            <v>Pechatý / 
Holub</v>
          </cell>
        </row>
        <row r="70">
          <cell r="C70">
            <v>92</v>
          </cell>
          <cell r="D70" t="str">
            <v>Král Jakub</v>
          </cell>
          <cell r="E70" t="str">
            <v>Barna Jan</v>
          </cell>
          <cell r="F70" t="str">
            <v>Rokycany</v>
          </cell>
          <cell r="G70" t="str">
            <v>Král / 
Barna</v>
          </cell>
        </row>
        <row r="71">
          <cell r="C71">
            <v>93</v>
          </cell>
          <cell r="D71" t="str">
            <v>Černý Jakub</v>
          </cell>
          <cell r="E71" t="str">
            <v>Novotný Pavel</v>
          </cell>
          <cell r="F71" t="str">
            <v xml:space="preserve">K.Vary </v>
          </cell>
          <cell r="G71" t="str">
            <v>Černý / 
Novotný</v>
          </cell>
        </row>
        <row r="72">
          <cell r="C72">
            <v>94</v>
          </cell>
          <cell r="D72" t="str">
            <v>Kühnel Radim</v>
          </cell>
          <cell r="E72" t="str">
            <v>Černý Marek</v>
          </cell>
          <cell r="F72" t="str">
            <v>Ústí</v>
          </cell>
          <cell r="G72" t="str">
            <v>Kühnel / 
Černý</v>
          </cell>
        </row>
        <row r="73">
          <cell r="C73">
            <v>95</v>
          </cell>
          <cell r="D73" t="str">
            <v>Syryčanský Tomáš</v>
          </cell>
          <cell r="E73" t="str">
            <v>Hrstka Jan</v>
          </cell>
          <cell r="F73" t="str">
            <v>Ústí</v>
          </cell>
          <cell r="G73" t="str">
            <v>Syryčanský / 
Hrstka</v>
          </cell>
        </row>
        <row r="74">
          <cell r="C74">
            <v>96</v>
          </cell>
          <cell r="G74" t="str">
            <v/>
          </cell>
        </row>
        <row r="75">
          <cell r="C75">
            <v>97</v>
          </cell>
          <cell r="G75" t="str">
            <v/>
          </cell>
        </row>
        <row r="76">
          <cell r="C76">
            <v>98</v>
          </cell>
          <cell r="G76" t="str">
            <v/>
          </cell>
        </row>
        <row r="77">
          <cell r="C77">
            <v>101</v>
          </cell>
          <cell r="D77" t="str">
            <v>Antůšek Kryštof</v>
          </cell>
          <cell r="E77" t="str">
            <v>Řečník Dominik</v>
          </cell>
          <cell r="F77" t="str">
            <v>Vikings</v>
          </cell>
          <cell r="G77" t="str">
            <v>Antůšek / 
Řečník</v>
          </cell>
        </row>
        <row r="78">
          <cell r="C78">
            <v>102</v>
          </cell>
          <cell r="D78" t="str">
            <v>Kubas Tomáš</v>
          </cell>
          <cell r="E78" t="str">
            <v>Vybíral Jiří</v>
          </cell>
          <cell r="F78" t="str">
            <v>Litvínov</v>
          </cell>
          <cell r="G78" t="str">
            <v>Kubas / 
Vybíral</v>
          </cell>
        </row>
        <row r="79">
          <cell r="C79">
            <v>103</v>
          </cell>
          <cell r="D79" t="str">
            <v>Rudiš Lukáš</v>
          </cell>
          <cell r="E79" t="str">
            <v>Rudiš Jakub</v>
          </cell>
          <cell r="F79" t="str">
            <v>Lovosice</v>
          </cell>
          <cell r="G79" t="str">
            <v>Rudiš / 
Rudiš</v>
          </cell>
        </row>
        <row r="80">
          <cell r="C80">
            <v>104</v>
          </cell>
          <cell r="D80" t="str">
            <v>Hrdlička Jan</v>
          </cell>
          <cell r="E80" t="str">
            <v>Dvořák Jan</v>
          </cell>
          <cell r="F80" t="str">
            <v>Lovosice</v>
          </cell>
          <cell r="G80" t="str">
            <v>Hrdlička / 
Dvořák</v>
          </cell>
        </row>
        <row r="81">
          <cell r="C81">
            <v>105</v>
          </cell>
          <cell r="D81" t="str">
            <v>Gerhard Milan</v>
          </cell>
          <cell r="E81" t="str">
            <v>Slivoně Aleš</v>
          </cell>
          <cell r="F81" t="str">
            <v>Jiný tým/Fénix</v>
          </cell>
          <cell r="G81" t="str">
            <v>Gerhard / 
Slivoně</v>
          </cell>
        </row>
        <row r="82">
          <cell r="C82">
            <v>106</v>
          </cell>
          <cell r="G82" t="str">
            <v/>
          </cell>
        </row>
        <row r="83">
          <cell r="C83">
            <v>107</v>
          </cell>
          <cell r="G83" t="str">
            <v/>
          </cell>
        </row>
        <row r="84">
          <cell r="C84">
            <v>108</v>
          </cell>
          <cell r="G84" t="str">
            <v/>
          </cell>
        </row>
        <row r="85">
          <cell r="C85">
            <v>111</v>
          </cell>
          <cell r="D85" t="str">
            <v>Raboch Tomáš</v>
          </cell>
          <cell r="E85" t="str">
            <v>Weiss Tomáš</v>
          </cell>
          <cell r="F85" t="str">
            <v>Teplice</v>
          </cell>
          <cell r="G85" t="str">
            <v>Raboch / 
Weiss</v>
          </cell>
        </row>
        <row r="86">
          <cell r="C86">
            <v>112</v>
          </cell>
          <cell r="D86" t="str">
            <v>Rus Martin</v>
          </cell>
          <cell r="E86" t="str">
            <v>Jirava Jakub</v>
          </cell>
          <cell r="F86" t="str">
            <v>Sport Krupka</v>
          </cell>
          <cell r="G86" t="str">
            <v>Rus / 
Jirava</v>
          </cell>
        </row>
        <row r="87">
          <cell r="C87">
            <v>113</v>
          </cell>
          <cell r="D87" t="str">
            <v>Hrubá Michaela</v>
          </cell>
          <cell r="E87" t="str">
            <v>Doležal Jan</v>
          </cell>
          <cell r="F87" t="str">
            <v>?</v>
          </cell>
          <cell r="G87" t="str">
            <v>Hrubá / 
Doležal</v>
          </cell>
        </row>
        <row r="88">
          <cell r="C88">
            <v>114</v>
          </cell>
          <cell r="D88" t="str">
            <v>Malý Jakub</v>
          </cell>
          <cell r="E88" t="str">
            <v>Topš Lukáš</v>
          </cell>
          <cell r="F88" t="str">
            <v>Lovosice</v>
          </cell>
          <cell r="G88" t="str">
            <v>Malý / 
Topš</v>
          </cell>
        </row>
        <row r="89">
          <cell r="C89">
            <v>115</v>
          </cell>
          <cell r="D89" t="str">
            <v>Hanžl Lubor</v>
          </cell>
          <cell r="E89" t="str">
            <v>Beran Matěj</v>
          </cell>
          <cell r="F89" t="str">
            <v>Roudnice</v>
          </cell>
          <cell r="G89" t="str">
            <v>Hanžl / 
Beran</v>
          </cell>
        </row>
        <row r="90">
          <cell r="C90">
            <v>116</v>
          </cell>
          <cell r="G90" t="str">
            <v/>
          </cell>
        </row>
        <row r="91">
          <cell r="C91">
            <v>117</v>
          </cell>
          <cell r="G91" t="str">
            <v/>
          </cell>
        </row>
        <row r="92">
          <cell r="C92">
            <v>118</v>
          </cell>
          <cell r="G92" t="str">
            <v/>
          </cell>
        </row>
        <row r="93">
          <cell r="C93">
            <v>121</v>
          </cell>
          <cell r="D93" t="str">
            <v>Petrů Martin</v>
          </cell>
          <cell r="E93" t="str">
            <v>Černer Ondřej</v>
          </cell>
          <cell r="F93" t="str">
            <v>Klackobijci/BB</v>
          </cell>
          <cell r="G93" t="str">
            <v>Petrů / 
Černer</v>
          </cell>
        </row>
        <row r="94">
          <cell r="C94">
            <v>122</v>
          </cell>
          <cell r="D94" t="str">
            <v>Mock Lukáš</v>
          </cell>
          <cell r="E94" t="str">
            <v>Dvořák Jan</v>
          </cell>
          <cell r="F94" t="str">
            <v>Chomutov</v>
          </cell>
          <cell r="G94" t="str">
            <v>Mock / 
Dvořák</v>
          </cell>
        </row>
        <row r="95">
          <cell r="C95">
            <v>123</v>
          </cell>
          <cell r="D95" t="str">
            <v>Haklička Martin</v>
          </cell>
          <cell r="E95" t="str">
            <v>Závoďančík Pavel</v>
          </cell>
          <cell r="F95" t="str">
            <v>Náchod</v>
          </cell>
          <cell r="G95" t="str">
            <v>Haklička / 
Závoďančík</v>
          </cell>
        </row>
        <row r="96">
          <cell r="C96">
            <v>124</v>
          </cell>
          <cell r="D96" t="str">
            <v>Louvar Jan</v>
          </cell>
          <cell r="E96" t="str">
            <v>Cmíral Tomáš</v>
          </cell>
          <cell r="F96" t="str">
            <v>Kladno</v>
          </cell>
          <cell r="G96" t="str">
            <v>Louvar / 
Cmíral</v>
          </cell>
        </row>
        <row r="97">
          <cell r="C97">
            <v>125</v>
          </cell>
          <cell r="D97" t="str">
            <v>Kašpárek Petr</v>
          </cell>
          <cell r="E97" t="str">
            <v>Sčiklin Alexandr</v>
          </cell>
          <cell r="F97" t="str">
            <v>Kamenice</v>
          </cell>
          <cell r="G97" t="str">
            <v>Kašpárek / 
Sčiklin</v>
          </cell>
        </row>
        <row r="98">
          <cell r="C98">
            <v>126</v>
          </cell>
          <cell r="G98" t="str">
            <v/>
          </cell>
        </row>
        <row r="99">
          <cell r="C99">
            <v>127</v>
          </cell>
          <cell r="G99" t="str">
            <v/>
          </cell>
        </row>
        <row r="100">
          <cell r="C100">
            <v>128</v>
          </cell>
          <cell r="G100" t="str">
            <v/>
          </cell>
        </row>
        <row r="101">
          <cell r="C101">
            <v>131</v>
          </cell>
          <cell r="G101" t="str">
            <v/>
          </cell>
        </row>
        <row r="102">
          <cell r="C102">
            <v>132</v>
          </cell>
          <cell r="G102" t="str">
            <v/>
          </cell>
        </row>
        <row r="103">
          <cell r="C103">
            <v>133</v>
          </cell>
          <cell r="G103" t="str">
            <v/>
          </cell>
        </row>
        <row r="104">
          <cell r="C104">
            <v>134</v>
          </cell>
          <cell r="G104" t="str">
            <v/>
          </cell>
        </row>
        <row r="105">
          <cell r="C105">
            <v>135</v>
          </cell>
          <cell r="G105" t="str">
            <v/>
          </cell>
        </row>
        <row r="106">
          <cell r="C106">
            <v>136</v>
          </cell>
          <cell r="G106" t="str">
            <v/>
          </cell>
        </row>
        <row r="107">
          <cell r="C107">
            <v>137</v>
          </cell>
          <cell r="G107" t="str">
            <v/>
          </cell>
        </row>
        <row r="108">
          <cell r="C108">
            <v>138</v>
          </cell>
          <cell r="G108" t="str">
            <v/>
          </cell>
        </row>
        <row r="109">
          <cell r="C109">
            <v>141</v>
          </cell>
          <cell r="G109" t="str">
            <v/>
          </cell>
        </row>
        <row r="110">
          <cell r="C110">
            <v>142</v>
          </cell>
          <cell r="G110" t="str">
            <v/>
          </cell>
        </row>
        <row r="111">
          <cell r="C111">
            <v>143</v>
          </cell>
          <cell r="G111" t="str">
            <v/>
          </cell>
        </row>
        <row r="112">
          <cell r="C112">
            <v>144</v>
          </cell>
          <cell r="G112" t="str">
            <v/>
          </cell>
        </row>
        <row r="113">
          <cell r="C113">
            <v>145</v>
          </cell>
          <cell r="G113" t="str">
            <v/>
          </cell>
        </row>
        <row r="114">
          <cell r="C114">
            <v>146</v>
          </cell>
          <cell r="G114" t="str">
            <v/>
          </cell>
        </row>
        <row r="115">
          <cell r="C115">
            <v>147</v>
          </cell>
          <cell r="G115" t="str">
            <v/>
          </cell>
        </row>
        <row r="116">
          <cell r="C116">
            <v>148</v>
          </cell>
          <cell r="G116" t="str">
            <v/>
          </cell>
        </row>
        <row r="117">
          <cell r="C117">
            <v>151</v>
          </cell>
          <cell r="G117" t="str">
            <v/>
          </cell>
        </row>
        <row r="118">
          <cell r="C118">
            <v>152</v>
          </cell>
          <cell r="G118" t="str">
            <v/>
          </cell>
        </row>
        <row r="119">
          <cell r="C119">
            <v>153</v>
          </cell>
          <cell r="G119" t="str">
            <v/>
          </cell>
        </row>
        <row r="120">
          <cell r="C120">
            <v>154</v>
          </cell>
          <cell r="G120" t="str">
            <v/>
          </cell>
        </row>
        <row r="121">
          <cell r="C121">
            <v>155</v>
          </cell>
          <cell r="G121" t="str">
            <v/>
          </cell>
        </row>
        <row r="122">
          <cell r="C122">
            <v>156</v>
          </cell>
          <cell r="G122" t="str">
            <v/>
          </cell>
        </row>
        <row r="123">
          <cell r="C123">
            <v>157</v>
          </cell>
          <cell r="G123" t="str">
            <v/>
          </cell>
        </row>
        <row r="124">
          <cell r="C124">
            <v>158</v>
          </cell>
          <cell r="G124" t="str">
            <v/>
          </cell>
        </row>
        <row r="125">
          <cell r="C125">
            <v>161</v>
          </cell>
          <cell r="G125" t="str">
            <v/>
          </cell>
        </row>
        <row r="126">
          <cell r="C126">
            <v>162</v>
          </cell>
          <cell r="G126" t="str">
            <v/>
          </cell>
        </row>
        <row r="127">
          <cell r="C127">
            <v>163</v>
          </cell>
          <cell r="G127" t="str">
            <v/>
          </cell>
        </row>
        <row r="128">
          <cell r="C128">
            <v>164</v>
          </cell>
          <cell r="G128" t="str">
            <v/>
          </cell>
        </row>
        <row r="129">
          <cell r="C129">
            <v>165</v>
          </cell>
          <cell r="G129" t="str">
            <v/>
          </cell>
        </row>
        <row r="130">
          <cell r="C130">
            <v>166</v>
          </cell>
          <cell r="G130" t="str">
            <v/>
          </cell>
        </row>
        <row r="131">
          <cell r="C131">
            <v>167</v>
          </cell>
          <cell r="G131" t="str">
            <v/>
          </cell>
        </row>
        <row r="132">
          <cell r="C132">
            <v>168</v>
          </cell>
          <cell r="G132" t="str">
            <v/>
          </cell>
        </row>
        <row r="133">
          <cell r="C133">
            <v>171</v>
          </cell>
          <cell r="D133" t="str">
            <v>Tomanová Daniela</v>
          </cell>
          <cell r="E133" t="str">
            <v>Pálfyová Barbora</v>
          </cell>
          <cell r="F133" t="str">
            <v>Teplice</v>
          </cell>
          <cell r="G133" t="str">
            <v>Tomanová / 
Pálfyová</v>
          </cell>
        </row>
        <row r="134">
          <cell r="C134">
            <v>172</v>
          </cell>
          <cell r="D134" t="str">
            <v>Kronychová Adriana</v>
          </cell>
          <cell r="E134" t="str">
            <v>Štěpánová Veronika</v>
          </cell>
          <cell r="F134" t="str">
            <v>Litvínov</v>
          </cell>
          <cell r="G134" t="str">
            <v>Kronychová / 
Štěpánová</v>
          </cell>
        </row>
        <row r="135">
          <cell r="C135">
            <v>173</v>
          </cell>
          <cell r="D135" t="str">
            <v>Klímová Dominika</v>
          </cell>
          <cell r="E135" t="str">
            <v>Lerchová Martina</v>
          </cell>
          <cell r="F135" t="str">
            <v>Chomutov</v>
          </cell>
          <cell r="G135" t="str">
            <v>Klímová / 
Lerchová</v>
          </cell>
        </row>
        <row r="136">
          <cell r="C136">
            <v>174</v>
          </cell>
          <cell r="D136" t="str">
            <v>Egersdorfová Martina</v>
          </cell>
          <cell r="E136" t="str">
            <v>Kuchyňková Eliška</v>
          </cell>
          <cell r="F136" t="str">
            <v>Ostrava/Herbadent</v>
          </cell>
          <cell r="G136" t="str">
            <v>Egersdorfová / 
Kuchyňková</v>
          </cell>
        </row>
        <row r="137">
          <cell r="C137">
            <v>175</v>
          </cell>
          <cell r="D137" t="str">
            <v>Tomanová Barbora</v>
          </cell>
          <cell r="E137" t="str">
            <v>Blahníková Aneta</v>
          </cell>
          <cell r="F137" t="str">
            <v>Teplice/Kadaň</v>
          </cell>
          <cell r="G137" t="str">
            <v>Tomanová / 
Blahníková</v>
          </cell>
        </row>
        <row r="138">
          <cell r="C138">
            <v>176</v>
          </cell>
          <cell r="G138" t="str">
            <v/>
          </cell>
        </row>
        <row r="139">
          <cell r="C139">
            <v>177</v>
          </cell>
          <cell r="G139" t="str">
            <v/>
          </cell>
        </row>
        <row r="140">
          <cell r="C140">
            <v>178</v>
          </cell>
          <cell r="G140" t="str">
            <v/>
          </cell>
        </row>
        <row r="141">
          <cell r="C141">
            <v>181</v>
          </cell>
          <cell r="G141" t="str">
            <v/>
          </cell>
        </row>
        <row r="142">
          <cell r="C142">
            <v>182</v>
          </cell>
          <cell r="G142" t="str">
            <v/>
          </cell>
        </row>
        <row r="143">
          <cell r="C143">
            <v>183</v>
          </cell>
          <cell r="G143" t="str">
            <v/>
          </cell>
        </row>
        <row r="144">
          <cell r="C144">
            <v>184</v>
          </cell>
          <cell r="G144" t="str">
            <v/>
          </cell>
        </row>
        <row r="145">
          <cell r="C145">
            <v>185</v>
          </cell>
          <cell r="G145" t="str">
            <v/>
          </cell>
        </row>
        <row r="146">
          <cell r="C146">
            <v>186</v>
          </cell>
          <cell r="G146" t="str">
            <v/>
          </cell>
        </row>
        <row r="147">
          <cell r="C147">
            <v>187</v>
          </cell>
          <cell r="G147" t="str">
            <v/>
          </cell>
        </row>
        <row r="148">
          <cell r="C148">
            <v>188</v>
          </cell>
          <cell r="G148" t="str">
            <v/>
          </cell>
        </row>
        <row r="149">
          <cell r="C149">
            <v>191</v>
          </cell>
          <cell r="G149" t="str">
            <v/>
          </cell>
        </row>
        <row r="150">
          <cell r="C150">
            <v>192</v>
          </cell>
          <cell r="G150" t="str">
            <v/>
          </cell>
        </row>
        <row r="151">
          <cell r="C151">
            <v>193</v>
          </cell>
          <cell r="G151" t="str">
            <v/>
          </cell>
        </row>
        <row r="152">
          <cell r="C152">
            <v>194</v>
          </cell>
          <cell r="G152" t="str">
            <v/>
          </cell>
        </row>
        <row r="153">
          <cell r="C153">
            <v>195</v>
          </cell>
          <cell r="G153" t="str">
            <v/>
          </cell>
        </row>
        <row r="154">
          <cell r="C154">
            <v>196</v>
          </cell>
          <cell r="G154" t="str">
            <v/>
          </cell>
        </row>
        <row r="155">
          <cell r="C155">
            <v>197</v>
          </cell>
          <cell r="G155" t="str">
            <v/>
          </cell>
        </row>
        <row r="156">
          <cell r="C156">
            <v>198</v>
          </cell>
          <cell r="G156" t="str">
            <v/>
          </cell>
        </row>
        <row r="157">
          <cell r="C157">
            <v>201</v>
          </cell>
          <cell r="G157" t="str">
            <v/>
          </cell>
        </row>
        <row r="158">
          <cell r="C158">
            <v>202</v>
          </cell>
          <cell r="G158" t="str">
            <v/>
          </cell>
        </row>
        <row r="159">
          <cell r="C159">
            <v>203</v>
          </cell>
          <cell r="G159" t="str">
            <v/>
          </cell>
        </row>
        <row r="160">
          <cell r="C160">
            <v>204</v>
          </cell>
          <cell r="G160" t="str">
            <v/>
          </cell>
        </row>
        <row r="161">
          <cell r="C161">
            <v>205</v>
          </cell>
          <cell r="G161" t="str">
            <v/>
          </cell>
        </row>
        <row r="162">
          <cell r="C162">
            <v>206</v>
          </cell>
          <cell r="G162" t="str">
            <v/>
          </cell>
        </row>
        <row r="163">
          <cell r="C163">
            <v>207</v>
          </cell>
          <cell r="G163" t="str">
            <v/>
          </cell>
        </row>
        <row r="164">
          <cell r="C164">
            <v>208</v>
          </cell>
          <cell r="G164" t="str">
            <v/>
          </cell>
        </row>
      </sheetData>
      <sheetData sheetId="6"/>
      <sheetData sheetId="7"/>
      <sheetData sheetId="8">
        <row r="2">
          <cell r="A2">
            <v>1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31">
          <cell r="B31" t="str">
            <v xml:space="preserve">3x20 min čistý 10 min přestávka, příp. 5 min limitované prodloužení, před nímž je 2 min přestávka bez změny stran; minimálně 30 minutovou rozcvičku </v>
          </cell>
          <cell r="C31">
            <v>30</v>
          </cell>
          <cell r="D31">
            <v>180</v>
          </cell>
        </row>
        <row r="32">
          <cell r="B32" t="str">
            <v xml:space="preserve">3x20 min čistý 10 min přestávka, příp. 10 min limitované prodloužení, před nímž je 2 min přestávka bez změny stran; minimálně 30 minutovou rozcvičku </v>
          </cell>
          <cell r="C32">
            <v>30</v>
          </cell>
          <cell r="D32">
            <v>210</v>
          </cell>
        </row>
        <row r="33">
          <cell r="B33" t="str">
            <v>3x15 min čistý 5 min přestávka, 10 min rozcvička na hřišti</v>
          </cell>
          <cell r="C33">
            <v>10</v>
          </cell>
          <cell r="D33">
            <v>90</v>
          </cell>
        </row>
        <row r="34">
          <cell r="B34" t="str">
            <v>3x15 min čistý 3 min přestávka</v>
          </cell>
          <cell r="D34">
            <v>85</v>
          </cell>
        </row>
        <row r="35">
          <cell r="B35" t="str">
            <v>3x14 min čistý 3 min přestávka</v>
          </cell>
          <cell r="D35">
            <v>80</v>
          </cell>
        </row>
        <row r="36">
          <cell r="B36" t="str">
            <v>3x13 min čistý 3 min přestávka</v>
          </cell>
          <cell r="D36">
            <v>75</v>
          </cell>
        </row>
        <row r="37">
          <cell r="B37" t="str">
            <v>3x12 min čistý 3 min přestávka</v>
          </cell>
          <cell r="D37">
            <v>70</v>
          </cell>
        </row>
        <row r="38">
          <cell r="B38" t="str">
            <v>2x12 min čistý 3 min přestávka</v>
          </cell>
          <cell r="D38">
            <v>45</v>
          </cell>
        </row>
        <row r="39">
          <cell r="B39" t="str">
            <v>3x10 min čistý 3 min přestávka</v>
          </cell>
          <cell r="D39">
            <v>60</v>
          </cell>
        </row>
        <row r="40">
          <cell r="B40" t="str">
            <v>2x10 min čistý 3 min přestávka</v>
          </cell>
          <cell r="D40">
            <v>40</v>
          </cell>
        </row>
        <row r="41">
          <cell r="B41" t="str">
            <v>3x9 min čistý</v>
          </cell>
          <cell r="D41">
            <v>55</v>
          </cell>
        </row>
        <row r="42">
          <cell r="B42" t="str">
            <v>2x9 min čistý 3 min přestávka</v>
          </cell>
          <cell r="D42">
            <v>35</v>
          </cell>
        </row>
        <row r="43">
          <cell r="B43" t="str">
            <v>3x8 min čistý</v>
          </cell>
          <cell r="D43">
            <v>50</v>
          </cell>
        </row>
        <row r="44">
          <cell r="B44" t="str">
            <v>2x8 min čistý</v>
          </cell>
          <cell r="D44">
            <v>35</v>
          </cell>
        </row>
        <row r="45">
          <cell r="B45" t="str">
            <v>3x7 min čistý</v>
          </cell>
          <cell r="D45">
            <v>45</v>
          </cell>
        </row>
        <row r="46">
          <cell r="B46" t="str">
            <v>2x7 min čistý 3 min přestávka</v>
          </cell>
          <cell r="D46">
            <v>30</v>
          </cell>
        </row>
        <row r="47">
          <cell r="B47" t="str">
            <v>3x15 min hrubý</v>
          </cell>
          <cell r="D47">
            <v>62</v>
          </cell>
        </row>
        <row r="48">
          <cell r="B48" t="str">
            <v>2x15 min hrubý</v>
          </cell>
          <cell r="D48">
            <v>41</v>
          </cell>
        </row>
        <row r="49">
          <cell r="B49" t="str">
            <v>3x10 min hrubý</v>
          </cell>
          <cell r="D49">
            <v>45</v>
          </cell>
        </row>
        <row r="50">
          <cell r="B50" t="str">
            <v>2x10 min hrubý</v>
          </cell>
          <cell r="D50">
            <v>30</v>
          </cell>
        </row>
        <row r="51">
          <cell r="B51" t="str">
            <v>3x9 min hrubý</v>
          </cell>
          <cell r="D51">
            <v>42</v>
          </cell>
        </row>
        <row r="52">
          <cell r="B52" t="str">
            <v>2x9 min hrubý</v>
          </cell>
          <cell r="D52">
            <v>28</v>
          </cell>
        </row>
        <row r="53">
          <cell r="B53" t="str">
            <v>3x8 min hrubý</v>
          </cell>
          <cell r="D53">
            <v>39</v>
          </cell>
        </row>
        <row r="54">
          <cell r="B54" t="str">
            <v>2x8 min hrubý</v>
          </cell>
          <cell r="D54">
            <v>26</v>
          </cell>
        </row>
        <row r="55">
          <cell r="B55" t="str">
            <v>3x7 min hrubý</v>
          </cell>
          <cell r="D55">
            <v>36</v>
          </cell>
        </row>
        <row r="56">
          <cell r="B56" t="str">
            <v>2x7 min hrubý</v>
          </cell>
          <cell r="D56">
            <v>24</v>
          </cell>
        </row>
        <row r="57">
          <cell r="A57" t="str">
            <v>x</v>
          </cell>
          <cell r="B57" t="str">
            <v>nájezdy</v>
          </cell>
          <cell r="D57">
            <v>10</v>
          </cell>
        </row>
        <row r="58">
          <cell r="B58" t="str">
            <v>1x17 min hrubý</v>
          </cell>
          <cell r="D58">
            <v>23</v>
          </cell>
        </row>
        <row r="60">
          <cell r="C60">
            <v>0.35416666666666669</v>
          </cell>
        </row>
        <row r="64">
          <cell r="A64">
            <v>10</v>
          </cell>
          <cell r="B64" t="str">
            <v>A</v>
          </cell>
        </row>
        <row r="65">
          <cell r="A65">
            <v>20</v>
          </cell>
          <cell r="B65" t="str">
            <v>B</v>
          </cell>
        </row>
        <row r="66">
          <cell r="A66">
            <v>30</v>
          </cell>
          <cell r="B66" t="str">
            <v>C</v>
          </cell>
        </row>
        <row r="67">
          <cell r="A67">
            <v>40</v>
          </cell>
          <cell r="B67" t="str">
            <v>D</v>
          </cell>
        </row>
        <row r="68">
          <cell r="A68">
            <v>50</v>
          </cell>
          <cell r="B68" t="str">
            <v>E</v>
          </cell>
        </row>
        <row r="69">
          <cell r="A69">
            <v>60</v>
          </cell>
          <cell r="B69" t="str">
            <v>F</v>
          </cell>
        </row>
        <row r="70">
          <cell r="A70">
            <v>70</v>
          </cell>
          <cell r="B70" t="str">
            <v>G</v>
          </cell>
        </row>
        <row r="71">
          <cell r="A71">
            <v>80</v>
          </cell>
          <cell r="B71" t="str">
            <v>H</v>
          </cell>
        </row>
        <row r="72">
          <cell r="A72">
            <v>90</v>
          </cell>
          <cell r="B72" t="str">
            <v>I</v>
          </cell>
        </row>
        <row r="73">
          <cell r="A73">
            <v>100</v>
          </cell>
          <cell r="B73" t="str">
            <v>J</v>
          </cell>
        </row>
        <row r="74">
          <cell r="A74">
            <v>110</v>
          </cell>
          <cell r="B74" t="str">
            <v>K</v>
          </cell>
        </row>
        <row r="75">
          <cell r="A75">
            <v>120</v>
          </cell>
          <cell r="B75" t="str">
            <v>L</v>
          </cell>
        </row>
        <row r="76">
          <cell r="A76">
            <v>130</v>
          </cell>
          <cell r="B76" t="str">
            <v>N</v>
          </cell>
        </row>
        <row r="77">
          <cell r="A77">
            <v>140</v>
          </cell>
          <cell r="B77" t="str">
            <v>O</v>
          </cell>
        </row>
        <row r="78">
          <cell r="A78">
            <v>150</v>
          </cell>
          <cell r="B78" t="str">
            <v>P</v>
          </cell>
        </row>
        <row r="79">
          <cell r="A79">
            <v>160</v>
          </cell>
          <cell r="B79" t="str">
            <v>Q</v>
          </cell>
        </row>
        <row r="80">
          <cell r="A80">
            <v>170</v>
          </cell>
          <cell r="B80" t="str">
            <v>W</v>
          </cell>
        </row>
        <row r="81">
          <cell r="A81">
            <v>180</v>
          </cell>
          <cell r="B81" t="str">
            <v>X</v>
          </cell>
        </row>
        <row r="82">
          <cell r="A82">
            <v>190</v>
          </cell>
          <cell r="B82" t="str">
            <v>Y</v>
          </cell>
        </row>
        <row r="83">
          <cell r="A83">
            <v>200</v>
          </cell>
          <cell r="B83" t="str">
            <v>Z</v>
          </cell>
        </row>
      </sheetData>
      <sheetData sheetId="9">
        <row r="4">
          <cell r="B4">
            <v>11</v>
          </cell>
          <cell r="C4" t="str">
            <v>Svatek / 
Heczko</v>
          </cell>
          <cell r="D4" t="str">
            <v>A</v>
          </cell>
          <cell r="E4" t="str">
            <v>:</v>
          </cell>
          <cell r="F4" t="str">
            <v>:</v>
          </cell>
          <cell r="G4" t="str">
            <v>:</v>
          </cell>
          <cell r="H4" t="str">
            <v>:</v>
          </cell>
          <cell r="I4" t="str">
            <v>:</v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>A</v>
          </cell>
          <cell r="Y4">
            <v>11</v>
          </cell>
          <cell r="Z4" t="str">
            <v>Svatek / 
Heczko</v>
          </cell>
        </row>
        <row r="5">
          <cell r="B5">
            <v>12</v>
          </cell>
          <cell r="C5" t="str">
            <v>Renčín / 
Hejný</v>
          </cell>
          <cell r="D5" t="str">
            <v>:</v>
          </cell>
          <cell r="E5" t="str">
            <v>A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>A</v>
          </cell>
          <cell r="Y5">
            <v>12</v>
          </cell>
          <cell r="Z5" t="str">
            <v>Renčín / 
Hejný</v>
          </cell>
        </row>
        <row r="6">
          <cell r="B6">
            <v>13</v>
          </cell>
          <cell r="C6" t="str">
            <v>Skála / 
Lenko</v>
          </cell>
          <cell r="D6" t="str">
            <v>:</v>
          </cell>
          <cell r="E6" t="str">
            <v>:</v>
          </cell>
          <cell r="F6" t="str">
            <v>A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A</v>
          </cell>
          <cell r="Y6">
            <v>13</v>
          </cell>
          <cell r="Z6" t="str">
            <v>Skála / 
Lenko</v>
          </cell>
        </row>
        <row r="7">
          <cell r="B7">
            <v>14</v>
          </cell>
          <cell r="C7" t="str">
            <v>Hněvkovský / 
Šárka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A</v>
          </cell>
          <cell r="H7" t="str">
            <v>:</v>
          </cell>
          <cell r="I7" t="str">
            <v>: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A</v>
          </cell>
          <cell r="Y7">
            <v>14</v>
          </cell>
          <cell r="Z7" t="str">
            <v>Hněvkovský / 
Šárka</v>
          </cell>
        </row>
        <row r="8">
          <cell r="B8">
            <v>15</v>
          </cell>
          <cell r="C8" t="str">
            <v>Michel / 
Langhamer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A</v>
          </cell>
          <cell r="I8" t="str">
            <v>: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A</v>
          </cell>
          <cell r="Y8">
            <v>15</v>
          </cell>
          <cell r="Z8" t="str">
            <v>Michel / 
Langhamer</v>
          </cell>
        </row>
        <row r="9">
          <cell r="B9">
            <v>16</v>
          </cell>
          <cell r="C9" t="str">
            <v>Melíšek / 
Koš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A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>A</v>
          </cell>
          <cell r="Y9">
            <v>16</v>
          </cell>
          <cell r="Z9" t="str">
            <v>Melíšek / 
Koš</v>
          </cell>
        </row>
        <row r="10">
          <cell r="B10">
            <v>17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A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>A</v>
          </cell>
          <cell r="Y10">
            <v>17</v>
          </cell>
          <cell r="Z10" t="str">
            <v/>
          </cell>
        </row>
        <row r="11">
          <cell r="B11">
            <v>18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>A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>A</v>
          </cell>
          <cell r="Y11">
            <v>18</v>
          </cell>
          <cell r="Z11" t="str">
            <v/>
          </cell>
        </row>
        <row r="14">
          <cell r="C14" t="str">
            <v>B</v>
          </cell>
          <cell r="D14" t="str">
            <v>Bendek / 
Tluček</v>
          </cell>
          <cell r="E14" t="str">
            <v>Haspeklo / 
Horáček</v>
          </cell>
          <cell r="F14" t="str">
            <v>Dóža / 
Mück</v>
          </cell>
          <cell r="G14" t="str">
            <v>Maťko / 
Bernard</v>
          </cell>
          <cell r="H14" t="str">
            <v>Harák / 
Čáp</v>
          </cell>
          <cell r="I14" t="str">
            <v>Marvánek / 
Černý</v>
          </cell>
          <cell r="J14" t="str">
            <v/>
          </cell>
          <cell r="K14" t="str">
            <v/>
          </cell>
          <cell r="L14" t="str">
            <v>Body</v>
          </cell>
          <cell r="M14" t="str">
            <v>Skóre</v>
          </cell>
          <cell r="O14" t="str">
            <v>Rozdíl</v>
          </cell>
          <cell r="P14" t="str">
            <v>Podíl</v>
          </cell>
          <cell r="Q14" t="str">
            <v>Pořadí bez vz</v>
          </cell>
          <cell r="R14" t="str">
            <v>Body vz</v>
          </cell>
          <cell r="S14" t="str">
            <v>Skóre vz</v>
          </cell>
          <cell r="U14" t="str">
            <v>Rozdíl vz</v>
          </cell>
          <cell r="V14" t="str">
            <v>Podíl vz</v>
          </cell>
          <cell r="W14" t="str">
            <v>Pořadí</v>
          </cell>
        </row>
        <row r="15">
          <cell r="B15" t="str">
            <v>B</v>
          </cell>
          <cell r="D15">
            <v>21</v>
          </cell>
          <cell r="E15">
            <v>22</v>
          </cell>
          <cell r="F15">
            <v>23</v>
          </cell>
          <cell r="G15">
            <v>24</v>
          </cell>
          <cell r="H15">
            <v>25</v>
          </cell>
          <cell r="I15">
            <v>26</v>
          </cell>
          <cell r="J15">
            <v>27</v>
          </cell>
          <cell r="K15">
            <v>28</v>
          </cell>
          <cell r="Q15" t="str">
            <v>Pomocná mini tabulka</v>
          </cell>
        </row>
        <row r="16">
          <cell r="B16">
            <v>21</v>
          </cell>
          <cell r="C16" t="str">
            <v>Bendek / 
Tluček</v>
          </cell>
          <cell r="D16" t="str">
            <v>B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>B</v>
          </cell>
          <cell r="Y16">
            <v>21</v>
          </cell>
          <cell r="Z16" t="str">
            <v>Bendek / 
Tluček</v>
          </cell>
        </row>
        <row r="17">
          <cell r="B17">
            <v>22</v>
          </cell>
          <cell r="C17" t="str">
            <v>Haspeklo / 
Horáček</v>
          </cell>
          <cell r="D17" t="str">
            <v>:</v>
          </cell>
          <cell r="E17" t="str">
            <v>B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>B</v>
          </cell>
          <cell r="Y17">
            <v>22</v>
          </cell>
          <cell r="Z17" t="str">
            <v>Haspeklo / 
Horáček</v>
          </cell>
        </row>
        <row r="18">
          <cell r="B18">
            <v>23</v>
          </cell>
          <cell r="C18" t="str">
            <v>Dóža / 
Mück</v>
          </cell>
          <cell r="D18" t="str">
            <v>:</v>
          </cell>
          <cell r="E18" t="str">
            <v>:</v>
          </cell>
          <cell r="F18" t="str">
            <v>B</v>
          </cell>
          <cell r="G18" t="str">
            <v>:</v>
          </cell>
          <cell r="H18" t="str">
            <v>:</v>
          </cell>
          <cell r="I18" t="str">
            <v>: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>B</v>
          </cell>
          <cell r="Y18">
            <v>23</v>
          </cell>
          <cell r="Z18" t="str">
            <v>Dóža / 
Mück</v>
          </cell>
        </row>
        <row r="19">
          <cell r="B19">
            <v>24</v>
          </cell>
          <cell r="C19" t="str">
            <v>Maťko / 
Bernard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B</v>
          </cell>
          <cell r="H19" t="str">
            <v>:</v>
          </cell>
          <cell r="I19" t="str">
            <v>: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>B</v>
          </cell>
          <cell r="Y19">
            <v>24</v>
          </cell>
          <cell r="Z19" t="str">
            <v>Maťko / 
Bernard</v>
          </cell>
        </row>
        <row r="20">
          <cell r="B20">
            <v>25</v>
          </cell>
          <cell r="C20" t="str">
            <v>Harák / 
Čáp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B</v>
          </cell>
          <cell r="I20" t="str">
            <v>: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>B</v>
          </cell>
          <cell r="Y20">
            <v>25</v>
          </cell>
          <cell r="Z20" t="str">
            <v>Harák / 
Čáp</v>
          </cell>
        </row>
        <row r="21">
          <cell r="B21">
            <v>26</v>
          </cell>
          <cell r="C21" t="str">
            <v>Marvánek / 
Černý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B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>B</v>
          </cell>
          <cell r="Y21">
            <v>26</v>
          </cell>
          <cell r="Z21" t="str">
            <v>Marvánek / 
Černý</v>
          </cell>
        </row>
        <row r="22">
          <cell r="B22">
            <v>27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B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>B</v>
          </cell>
          <cell r="Y22">
            <v>27</v>
          </cell>
          <cell r="Z22" t="str">
            <v/>
          </cell>
        </row>
        <row r="23">
          <cell r="B23">
            <v>28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>B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>B</v>
          </cell>
          <cell r="Y23">
            <v>28</v>
          </cell>
          <cell r="Z23" t="str">
            <v/>
          </cell>
        </row>
        <row r="26">
          <cell r="C26" t="str">
            <v>C</v>
          </cell>
          <cell r="D26" t="str">
            <v>Uher / 
Málek</v>
          </cell>
          <cell r="E26" t="str">
            <v>Stummer / 
Hlava</v>
          </cell>
          <cell r="F26" t="str">
            <v>Beneš / 
Hašpl</v>
          </cell>
          <cell r="G26" t="str">
            <v>Vacek / 
Svoboda</v>
          </cell>
          <cell r="H26" t="str">
            <v>Drtina / 
Ordoš</v>
          </cell>
          <cell r="I26" t="str">
            <v>Nový / 
Onufer</v>
          </cell>
          <cell r="J26" t="str">
            <v/>
          </cell>
          <cell r="K26" t="str">
            <v/>
          </cell>
          <cell r="L26" t="str">
            <v>Body</v>
          </cell>
          <cell r="M26" t="str">
            <v>Skóre</v>
          </cell>
          <cell r="O26" t="str">
            <v>Rozdíl</v>
          </cell>
          <cell r="P26" t="str">
            <v>Podíl</v>
          </cell>
          <cell r="Q26" t="str">
            <v>Pořadí bez vz</v>
          </cell>
          <cell r="R26" t="str">
            <v>Body vz</v>
          </cell>
          <cell r="S26" t="str">
            <v>Skóre vz</v>
          </cell>
          <cell r="U26" t="str">
            <v>Rozdíl vz</v>
          </cell>
          <cell r="V26" t="str">
            <v>Podíl vz</v>
          </cell>
          <cell r="W26" t="str">
            <v>Pořadí</v>
          </cell>
        </row>
        <row r="27">
          <cell r="B27" t="str">
            <v>C</v>
          </cell>
          <cell r="D27">
            <v>31</v>
          </cell>
          <cell r="E27">
            <v>32</v>
          </cell>
          <cell r="F27">
            <v>33</v>
          </cell>
          <cell r="G27">
            <v>34</v>
          </cell>
          <cell r="H27">
            <v>35</v>
          </cell>
          <cell r="I27">
            <v>36</v>
          </cell>
          <cell r="J27">
            <v>37</v>
          </cell>
          <cell r="K27">
            <v>38</v>
          </cell>
          <cell r="Q27" t="str">
            <v>Pomocná mini tabulka</v>
          </cell>
        </row>
        <row r="28">
          <cell r="B28">
            <v>31</v>
          </cell>
          <cell r="C28" t="str">
            <v>Uher / 
Málek</v>
          </cell>
          <cell r="D28" t="str">
            <v>C</v>
          </cell>
          <cell r="E28" t="str">
            <v>:</v>
          </cell>
          <cell r="F28" t="str">
            <v>: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>C</v>
          </cell>
          <cell r="Y28">
            <v>31</v>
          </cell>
          <cell r="Z28" t="str">
            <v>Uher / 
Málek</v>
          </cell>
        </row>
        <row r="29">
          <cell r="B29">
            <v>32</v>
          </cell>
          <cell r="C29" t="str">
            <v>Stummer / 
Hlava</v>
          </cell>
          <cell r="D29" t="str">
            <v>:</v>
          </cell>
          <cell r="E29" t="str">
            <v>C</v>
          </cell>
          <cell r="F29" t="str">
            <v>:</v>
          </cell>
          <cell r="G29" t="str">
            <v>:</v>
          </cell>
          <cell r="H29" t="str">
            <v>:</v>
          </cell>
          <cell r="I29" t="str">
            <v>: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>C</v>
          </cell>
          <cell r="Y29">
            <v>32</v>
          </cell>
          <cell r="Z29" t="str">
            <v>Stummer / 
Hlava</v>
          </cell>
        </row>
        <row r="30">
          <cell r="B30">
            <v>33</v>
          </cell>
          <cell r="C30" t="str">
            <v>Beneš / 
Hašpl</v>
          </cell>
          <cell r="D30" t="str">
            <v>:</v>
          </cell>
          <cell r="E30" t="str">
            <v>:</v>
          </cell>
          <cell r="F30" t="str">
            <v>C</v>
          </cell>
          <cell r="G30" t="str">
            <v>:</v>
          </cell>
          <cell r="H30" t="str">
            <v>:</v>
          </cell>
          <cell r="I30" t="str">
            <v>: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>C</v>
          </cell>
          <cell r="Y30">
            <v>33</v>
          </cell>
          <cell r="Z30" t="str">
            <v>Beneš / 
Hašpl</v>
          </cell>
        </row>
        <row r="31">
          <cell r="B31">
            <v>34</v>
          </cell>
          <cell r="C31" t="str">
            <v>Vacek / 
Svoboda</v>
          </cell>
          <cell r="D31" t="str">
            <v>:</v>
          </cell>
          <cell r="E31" t="str">
            <v>:</v>
          </cell>
          <cell r="F31" t="str">
            <v>:</v>
          </cell>
          <cell r="G31" t="str">
            <v>C</v>
          </cell>
          <cell r="H31" t="str">
            <v>:</v>
          </cell>
          <cell r="I31" t="str">
            <v>: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>C</v>
          </cell>
          <cell r="Y31">
            <v>34</v>
          </cell>
          <cell r="Z31" t="str">
            <v>Vacek / 
Svoboda</v>
          </cell>
        </row>
        <row r="32">
          <cell r="B32">
            <v>35</v>
          </cell>
          <cell r="C32" t="str">
            <v>Drtina / 
Ordoš</v>
          </cell>
          <cell r="D32" t="str">
            <v>:</v>
          </cell>
          <cell r="E32" t="str">
            <v>:</v>
          </cell>
          <cell r="F32" t="str">
            <v>:</v>
          </cell>
          <cell r="G32" t="str">
            <v>:</v>
          </cell>
          <cell r="H32" t="str">
            <v>C</v>
          </cell>
          <cell r="I32" t="str">
            <v>: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>C</v>
          </cell>
          <cell r="Y32">
            <v>35</v>
          </cell>
          <cell r="Z32" t="str">
            <v>Drtina / 
Ordoš</v>
          </cell>
        </row>
        <row r="33">
          <cell r="B33">
            <v>36</v>
          </cell>
          <cell r="C33" t="str">
            <v>Nový / 
Onufer</v>
          </cell>
          <cell r="D33" t="str">
            <v>:</v>
          </cell>
          <cell r="E33" t="str">
            <v>:</v>
          </cell>
          <cell r="F33" t="str">
            <v>:</v>
          </cell>
          <cell r="G33" t="str">
            <v>:</v>
          </cell>
          <cell r="H33" t="str">
            <v>:</v>
          </cell>
          <cell r="I33" t="str">
            <v>C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>C</v>
          </cell>
          <cell r="Y33">
            <v>36</v>
          </cell>
          <cell r="Z33" t="str">
            <v>Nový / 
Onufer</v>
          </cell>
        </row>
        <row r="34">
          <cell r="B34">
            <v>37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C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>C</v>
          </cell>
          <cell r="Y34">
            <v>37</v>
          </cell>
          <cell r="Z34" t="str">
            <v/>
          </cell>
        </row>
        <row r="35">
          <cell r="B35">
            <v>38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>C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>C</v>
          </cell>
          <cell r="Y35">
            <v>38</v>
          </cell>
          <cell r="Z35" t="str">
            <v/>
          </cell>
        </row>
        <row r="38">
          <cell r="C38" t="str">
            <v>D</v>
          </cell>
          <cell r="D38" t="str">
            <v>Chudomský / 
Ryšavý</v>
          </cell>
          <cell r="E38" t="str">
            <v>Janáček / 
Patera</v>
          </cell>
          <cell r="F38" t="str">
            <v>Valenta / 
Hron</v>
          </cell>
          <cell r="G38" t="str">
            <v>Výborný / 
Aster</v>
          </cell>
          <cell r="H38" t="str">
            <v>Hub / 
Pagáč</v>
          </cell>
          <cell r="I38" t="str">
            <v>Vojta / 
Nikolič</v>
          </cell>
          <cell r="J38" t="str">
            <v/>
          </cell>
          <cell r="K38" t="str">
            <v/>
          </cell>
          <cell r="L38" t="str">
            <v>Body</v>
          </cell>
          <cell r="M38" t="str">
            <v>Skóre</v>
          </cell>
          <cell r="O38" t="str">
            <v>Rozdíl</v>
          </cell>
          <cell r="P38" t="str">
            <v>Podíl</v>
          </cell>
          <cell r="Q38" t="str">
            <v>Pořadí bez vz</v>
          </cell>
          <cell r="R38" t="str">
            <v>Body vz</v>
          </cell>
          <cell r="S38" t="str">
            <v>Skóre vz</v>
          </cell>
          <cell r="U38" t="str">
            <v>Rozdíl vz</v>
          </cell>
          <cell r="V38" t="str">
            <v>Podíl vz</v>
          </cell>
          <cell r="W38" t="str">
            <v>Pořadí</v>
          </cell>
        </row>
        <row r="39">
          <cell r="B39" t="str">
            <v>D</v>
          </cell>
          <cell r="D39">
            <v>41</v>
          </cell>
          <cell r="E39">
            <v>42</v>
          </cell>
          <cell r="F39">
            <v>43</v>
          </cell>
          <cell r="G39">
            <v>44</v>
          </cell>
          <cell r="H39">
            <v>45</v>
          </cell>
          <cell r="I39">
            <v>46</v>
          </cell>
          <cell r="J39">
            <v>47</v>
          </cell>
          <cell r="K39">
            <v>48</v>
          </cell>
          <cell r="Q39" t="str">
            <v>Pomocná mini tabulka</v>
          </cell>
        </row>
        <row r="40">
          <cell r="B40">
            <v>41</v>
          </cell>
          <cell r="C40" t="str">
            <v>Chudomský / 
Ryšavý</v>
          </cell>
          <cell r="D40" t="str">
            <v>D</v>
          </cell>
          <cell r="E40" t="str">
            <v>:</v>
          </cell>
          <cell r="F40" t="str">
            <v>:</v>
          </cell>
          <cell r="G40" t="str">
            <v>:</v>
          </cell>
          <cell r="H40" t="str">
            <v>:</v>
          </cell>
          <cell r="I40" t="str">
            <v>: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>D</v>
          </cell>
          <cell r="Y40">
            <v>41</v>
          </cell>
          <cell r="Z40" t="str">
            <v>Chudomský / 
Ryšavý</v>
          </cell>
        </row>
        <row r="41">
          <cell r="B41">
            <v>42</v>
          </cell>
          <cell r="C41" t="str">
            <v>Janáček / 
Patera</v>
          </cell>
          <cell r="D41" t="str">
            <v>:</v>
          </cell>
          <cell r="E41" t="str">
            <v>D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>D</v>
          </cell>
          <cell r="Y41">
            <v>42</v>
          </cell>
          <cell r="Z41" t="str">
            <v>Janáček / 
Patera</v>
          </cell>
        </row>
        <row r="42">
          <cell r="B42">
            <v>43</v>
          </cell>
          <cell r="C42" t="str">
            <v>Valenta / 
Hron</v>
          </cell>
          <cell r="D42" t="str">
            <v>:</v>
          </cell>
          <cell r="E42" t="str">
            <v>:</v>
          </cell>
          <cell r="F42" t="str">
            <v>D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>D</v>
          </cell>
          <cell r="Y42">
            <v>43</v>
          </cell>
          <cell r="Z42" t="str">
            <v>Valenta / 
Hron</v>
          </cell>
        </row>
        <row r="43">
          <cell r="B43">
            <v>44</v>
          </cell>
          <cell r="C43" t="str">
            <v>Výborný / 
Aster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D</v>
          </cell>
          <cell r="H43" t="str">
            <v>:</v>
          </cell>
          <cell r="I43" t="str">
            <v>: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>D</v>
          </cell>
          <cell r="Y43">
            <v>44</v>
          </cell>
          <cell r="Z43" t="str">
            <v>Výborný / 
Aster</v>
          </cell>
        </row>
        <row r="44">
          <cell r="B44">
            <v>45</v>
          </cell>
          <cell r="C44" t="str">
            <v>Hub / 
Pagáč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D</v>
          </cell>
          <cell r="I44" t="str">
            <v>: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>D</v>
          </cell>
          <cell r="Y44">
            <v>45</v>
          </cell>
          <cell r="Z44" t="str">
            <v>Hub / 
Pagáč</v>
          </cell>
        </row>
        <row r="45">
          <cell r="B45">
            <v>46</v>
          </cell>
          <cell r="C45" t="str">
            <v>Vojta / 
Nikolič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D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>D</v>
          </cell>
          <cell r="Y45">
            <v>46</v>
          </cell>
          <cell r="Z45" t="str">
            <v>Vojta / 
Nikolič</v>
          </cell>
        </row>
        <row r="46">
          <cell r="B46">
            <v>47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D</v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>D</v>
          </cell>
          <cell r="Y46">
            <v>47</v>
          </cell>
          <cell r="Z46" t="str">
            <v/>
          </cell>
        </row>
        <row r="47">
          <cell r="B47">
            <v>48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>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>D</v>
          </cell>
          <cell r="Y47">
            <v>48</v>
          </cell>
          <cell r="Z47" t="str">
            <v/>
          </cell>
        </row>
        <row r="50">
          <cell r="C50" t="str">
            <v>E</v>
          </cell>
          <cell r="D50" t="str">
            <v>Černý / 
Jiroud</v>
          </cell>
          <cell r="E50" t="str">
            <v>Novák / 
Stránský</v>
          </cell>
          <cell r="F50" t="str">
            <v>Hrůza / 
Rychlý</v>
          </cell>
          <cell r="G50" t="str">
            <v>Krbec / 
Netopilík</v>
          </cell>
          <cell r="H50" t="str">
            <v>Tichý / 
Chyna</v>
          </cell>
          <cell r="I50" t="str">
            <v>Severa / 
Weiss</v>
          </cell>
          <cell r="J50" t="str">
            <v/>
          </cell>
          <cell r="K50" t="str">
            <v/>
          </cell>
          <cell r="L50" t="str">
            <v>Body</v>
          </cell>
          <cell r="M50" t="str">
            <v>Skóre</v>
          </cell>
          <cell r="O50" t="str">
            <v>Rozdíl</v>
          </cell>
          <cell r="P50" t="str">
            <v>Podíl</v>
          </cell>
          <cell r="Q50" t="str">
            <v>Pořadí bez vz</v>
          </cell>
          <cell r="R50" t="str">
            <v>Body vz</v>
          </cell>
          <cell r="S50" t="str">
            <v>Skóre vz</v>
          </cell>
          <cell r="U50" t="str">
            <v>Rozdíl vz</v>
          </cell>
          <cell r="V50" t="str">
            <v>Podíl vz</v>
          </cell>
          <cell r="W50" t="str">
            <v>Pořadí</v>
          </cell>
        </row>
        <row r="51">
          <cell r="B51" t="str">
            <v>E</v>
          </cell>
          <cell r="D51">
            <v>51</v>
          </cell>
          <cell r="E51">
            <v>52</v>
          </cell>
          <cell r="F51">
            <v>53</v>
          </cell>
          <cell r="G51">
            <v>54</v>
          </cell>
          <cell r="H51">
            <v>55</v>
          </cell>
          <cell r="I51">
            <v>56</v>
          </cell>
          <cell r="J51">
            <v>57</v>
          </cell>
          <cell r="K51">
            <v>58</v>
          </cell>
          <cell r="Q51" t="str">
            <v>Pomocná mini tabulka</v>
          </cell>
        </row>
        <row r="52">
          <cell r="B52">
            <v>51</v>
          </cell>
          <cell r="C52" t="str">
            <v>Černý / 
Jiroud</v>
          </cell>
          <cell r="D52" t="str">
            <v>E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>E</v>
          </cell>
          <cell r="Y52">
            <v>51</v>
          </cell>
          <cell r="Z52" t="str">
            <v>Černý / 
Jiroud</v>
          </cell>
        </row>
        <row r="53">
          <cell r="B53">
            <v>52</v>
          </cell>
          <cell r="C53" t="str">
            <v>Novák / 
Stránský</v>
          </cell>
          <cell r="D53" t="str">
            <v>:</v>
          </cell>
          <cell r="E53" t="str">
            <v>E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>E</v>
          </cell>
          <cell r="Y53">
            <v>52</v>
          </cell>
          <cell r="Z53" t="str">
            <v>Novák / 
Stránský</v>
          </cell>
        </row>
        <row r="54">
          <cell r="B54">
            <v>53</v>
          </cell>
          <cell r="C54" t="str">
            <v>Hrůza / 
Rychlý</v>
          </cell>
          <cell r="D54" t="str">
            <v>:</v>
          </cell>
          <cell r="E54" t="str">
            <v>:</v>
          </cell>
          <cell r="F54" t="str">
            <v>E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>E</v>
          </cell>
          <cell r="Y54">
            <v>53</v>
          </cell>
          <cell r="Z54" t="str">
            <v>Hrůza / 
Rychlý</v>
          </cell>
        </row>
        <row r="55">
          <cell r="B55">
            <v>54</v>
          </cell>
          <cell r="C55" t="str">
            <v>Krbec / 
Netopilík</v>
          </cell>
          <cell r="D55" t="str">
            <v>:</v>
          </cell>
          <cell r="E55" t="str">
            <v>:</v>
          </cell>
          <cell r="F55" t="str">
            <v>:</v>
          </cell>
          <cell r="G55" t="str">
            <v>E</v>
          </cell>
          <cell r="H55" t="str">
            <v>:</v>
          </cell>
          <cell r="I55" t="str">
            <v>:</v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>E</v>
          </cell>
          <cell r="Y55">
            <v>54</v>
          </cell>
          <cell r="Z55" t="str">
            <v>Krbec / 
Netopilík</v>
          </cell>
        </row>
        <row r="56">
          <cell r="B56">
            <v>55</v>
          </cell>
          <cell r="C56" t="str">
            <v>Tichý / 
Chyna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E</v>
          </cell>
          <cell r="I56" t="str">
            <v>: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>E</v>
          </cell>
          <cell r="Y56">
            <v>55</v>
          </cell>
          <cell r="Z56" t="str">
            <v>Tichý / 
Chyna</v>
          </cell>
        </row>
        <row r="57">
          <cell r="B57">
            <v>56</v>
          </cell>
          <cell r="C57" t="str">
            <v>Severa / 
Weiss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E</v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>E</v>
          </cell>
          <cell r="Y57">
            <v>56</v>
          </cell>
          <cell r="Z57" t="str">
            <v>Severa / 
Weiss</v>
          </cell>
        </row>
        <row r="58">
          <cell r="B58">
            <v>57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E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>E</v>
          </cell>
          <cell r="Y58">
            <v>57</v>
          </cell>
          <cell r="Z58" t="str">
            <v/>
          </cell>
        </row>
        <row r="59">
          <cell r="B59">
            <v>58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>E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>E</v>
          </cell>
          <cell r="Y59">
            <v>58</v>
          </cell>
          <cell r="Z59" t="str">
            <v/>
          </cell>
        </row>
        <row r="62">
          <cell r="C62" t="str">
            <v>F</v>
          </cell>
          <cell r="D62" t="str">
            <v>Kolstrunk / 
Mück</v>
          </cell>
          <cell r="E62" t="str">
            <v>Jäger / 
Mráz</v>
          </cell>
          <cell r="F62" t="str">
            <v>Kalina / 
Körber</v>
          </cell>
          <cell r="G62" t="str">
            <v>Průša / 
Průša</v>
          </cell>
          <cell r="H62" t="str">
            <v>Nicolas / 
Houser</v>
          </cell>
          <cell r="I62" t="str">
            <v>Jiránek / 
Bína</v>
          </cell>
          <cell r="J62" t="str">
            <v/>
          </cell>
          <cell r="K62" t="str">
            <v/>
          </cell>
          <cell r="L62" t="str">
            <v>Body</v>
          </cell>
          <cell r="M62" t="str">
            <v>Skóre</v>
          </cell>
          <cell r="O62" t="str">
            <v>Rozdíl</v>
          </cell>
          <cell r="P62" t="str">
            <v>Podíl</v>
          </cell>
          <cell r="Q62" t="str">
            <v>Pořadí bez vz</v>
          </cell>
          <cell r="R62" t="str">
            <v>Body vz</v>
          </cell>
          <cell r="S62" t="str">
            <v>Skóre vz</v>
          </cell>
          <cell r="U62" t="str">
            <v>Rozdíl vz</v>
          </cell>
          <cell r="V62" t="str">
            <v>Podíl vz</v>
          </cell>
          <cell r="W62" t="str">
            <v>Pořadí</v>
          </cell>
        </row>
        <row r="63">
          <cell r="B63" t="str">
            <v>F</v>
          </cell>
          <cell r="D63">
            <v>61</v>
          </cell>
          <cell r="E63">
            <v>62</v>
          </cell>
          <cell r="F63">
            <v>63</v>
          </cell>
          <cell r="G63">
            <v>64</v>
          </cell>
          <cell r="H63">
            <v>65</v>
          </cell>
          <cell r="I63">
            <v>66</v>
          </cell>
          <cell r="J63">
            <v>67</v>
          </cell>
          <cell r="K63">
            <v>68</v>
          </cell>
          <cell r="Q63" t="str">
            <v>Pomocná mini tabulka</v>
          </cell>
        </row>
        <row r="64">
          <cell r="B64">
            <v>61</v>
          </cell>
          <cell r="C64" t="str">
            <v>Kolstrunk / 
Mück</v>
          </cell>
          <cell r="D64" t="str">
            <v>F</v>
          </cell>
          <cell r="E64" t="str">
            <v>:</v>
          </cell>
          <cell r="F64" t="str">
            <v>:</v>
          </cell>
          <cell r="G64" t="str">
            <v>:</v>
          </cell>
          <cell r="H64" t="str">
            <v>:</v>
          </cell>
          <cell r="I64" t="str">
            <v>:</v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>F</v>
          </cell>
          <cell r="Y64">
            <v>61</v>
          </cell>
          <cell r="Z64" t="str">
            <v>Kolstrunk / 
Mück</v>
          </cell>
        </row>
        <row r="65">
          <cell r="B65">
            <v>62</v>
          </cell>
          <cell r="C65" t="str">
            <v>Jäger / 
Mráz</v>
          </cell>
          <cell r="D65" t="str">
            <v>:</v>
          </cell>
          <cell r="E65" t="str">
            <v>F</v>
          </cell>
          <cell r="F65" t="str">
            <v>:</v>
          </cell>
          <cell r="G65" t="str">
            <v>:</v>
          </cell>
          <cell r="H65" t="str">
            <v>:</v>
          </cell>
          <cell r="I65" t="str">
            <v>: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>F</v>
          </cell>
          <cell r="Y65">
            <v>62</v>
          </cell>
          <cell r="Z65" t="str">
            <v>Jäger / 
Mráz</v>
          </cell>
        </row>
        <row r="66">
          <cell r="B66">
            <v>63</v>
          </cell>
          <cell r="C66" t="str">
            <v>Kalina / 
Körber</v>
          </cell>
          <cell r="D66" t="str">
            <v>:</v>
          </cell>
          <cell r="E66" t="str">
            <v>:</v>
          </cell>
          <cell r="F66" t="str">
            <v>F</v>
          </cell>
          <cell r="G66" t="str">
            <v>:</v>
          </cell>
          <cell r="H66" t="str">
            <v>:</v>
          </cell>
          <cell r="I66" t="str">
            <v>:</v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>F</v>
          </cell>
          <cell r="Y66">
            <v>63</v>
          </cell>
          <cell r="Z66" t="str">
            <v>Kalina / 
Körber</v>
          </cell>
        </row>
        <row r="67">
          <cell r="B67">
            <v>64</v>
          </cell>
          <cell r="C67" t="str">
            <v>Průša / 
Průša</v>
          </cell>
          <cell r="D67" t="str">
            <v>:</v>
          </cell>
          <cell r="E67" t="str">
            <v>:</v>
          </cell>
          <cell r="F67" t="str">
            <v>:</v>
          </cell>
          <cell r="G67" t="str">
            <v>F</v>
          </cell>
          <cell r="H67" t="str">
            <v>:</v>
          </cell>
          <cell r="I67" t="str">
            <v>:</v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>F</v>
          </cell>
          <cell r="Y67">
            <v>64</v>
          </cell>
          <cell r="Z67" t="str">
            <v>Průša / 
Průša</v>
          </cell>
        </row>
        <row r="68">
          <cell r="B68">
            <v>65</v>
          </cell>
          <cell r="C68" t="str">
            <v>Nicolas / 
Houser</v>
          </cell>
          <cell r="D68" t="str">
            <v>:</v>
          </cell>
          <cell r="E68" t="str">
            <v>:</v>
          </cell>
          <cell r="F68" t="str">
            <v>:</v>
          </cell>
          <cell r="G68" t="str">
            <v>:</v>
          </cell>
          <cell r="H68" t="str">
            <v>F</v>
          </cell>
          <cell r="I68" t="str">
            <v>:</v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>F</v>
          </cell>
          <cell r="Y68">
            <v>65</v>
          </cell>
          <cell r="Z68" t="str">
            <v>Nicolas / 
Houser</v>
          </cell>
        </row>
        <row r="69">
          <cell r="B69">
            <v>66</v>
          </cell>
          <cell r="C69" t="str">
            <v>Jiránek / 
Bína</v>
          </cell>
          <cell r="D69" t="str">
            <v>:</v>
          </cell>
          <cell r="E69" t="str">
            <v>:</v>
          </cell>
          <cell r="F69" t="str">
            <v>:</v>
          </cell>
          <cell r="G69" t="str">
            <v>:</v>
          </cell>
          <cell r="H69" t="str">
            <v>:</v>
          </cell>
          <cell r="I69" t="str">
            <v>F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>F</v>
          </cell>
          <cell r="Y69">
            <v>66</v>
          </cell>
          <cell r="Z69" t="str">
            <v>Jiránek / 
Bína</v>
          </cell>
        </row>
        <row r="70">
          <cell r="B70">
            <v>67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F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>F</v>
          </cell>
          <cell r="Y70">
            <v>67</v>
          </cell>
          <cell r="Z70" t="str">
            <v/>
          </cell>
        </row>
        <row r="71">
          <cell r="B71">
            <v>68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>F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>F</v>
          </cell>
          <cell r="Y71">
            <v>68</v>
          </cell>
          <cell r="Z71" t="str">
            <v/>
          </cell>
        </row>
        <row r="74">
          <cell r="C74" t="str">
            <v>G</v>
          </cell>
          <cell r="D74" t="str">
            <v>Mohelník / 
Csáno</v>
          </cell>
          <cell r="E74" t="str">
            <v>Fořt / 
Fořt</v>
          </cell>
          <cell r="F74" t="str">
            <v>Zouzal / 
Eckhardt</v>
          </cell>
          <cell r="G74" t="str">
            <v>Hněvkovský / 
Vašák</v>
          </cell>
          <cell r="H74" t="str">
            <v>Kindl / 
Kotoun</v>
          </cell>
          <cell r="I74" t="str">
            <v/>
          </cell>
          <cell r="J74" t="str">
            <v/>
          </cell>
          <cell r="K74" t="str">
            <v/>
          </cell>
          <cell r="L74" t="str">
            <v>Body</v>
          </cell>
          <cell r="M74" t="str">
            <v>Skóre</v>
          </cell>
          <cell r="O74" t="str">
            <v>Rozdíl</v>
          </cell>
          <cell r="P74" t="str">
            <v>Podíl</v>
          </cell>
          <cell r="Q74" t="str">
            <v>Pořadí bez vz</v>
          </cell>
          <cell r="R74" t="str">
            <v>Body vz</v>
          </cell>
          <cell r="S74" t="str">
            <v>Skóre vz</v>
          </cell>
          <cell r="U74" t="str">
            <v>Rozdíl vz</v>
          </cell>
          <cell r="V74" t="str">
            <v>Podíl vz</v>
          </cell>
          <cell r="W74" t="str">
            <v>Pořadí</v>
          </cell>
        </row>
        <row r="75">
          <cell r="B75" t="str">
            <v>G</v>
          </cell>
          <cell r="D75">
            <v>71</v>
          </cell>
          <cell r="E75">
            <v>72</v>
          </cell>
          <cell r="F75">
            <v>73</v>
          </cell>
          <cell r="G75">
            <v>74</v>
          </cell>
          <cell r="H75">
            <v>75</v>
          </cell>
          <cell r="I75">
            <v>76</v>
          </cell>
          <cell r="J75">
            <v>77</v>
          </cell>
          <cell r="K75">
            <v>78</v>
          </cell>
          <cell r="Q75" t="str">
            <v>Pomocná mini tabulka</v>
          </cell>
        </row>
        <row r="76">
          <cell r="B76">
            <v>71</v>
          </cell>
          <cell r="C76" t="str">
            <v>Mohelník / 
Csáno</v>
          </cell>
          <cell r="D76" t="str">
            <v>G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>G</v>
          </cell>
          <cell r="Y76">
            <v>71</v>
          </cell>
          <cell r="Z76" t="str">
            <v>Mohelník / 
Csáno</v>
          </cell>
        </row>
        <row r="77">
          <cell r="B77">
            <v>72</v>
          </cell>
          <cell r="C77" t="str">
            <v>Fořt / 
Fořt</v>
          </cell>
          <cell r="D77" t="str">
            <v>:</v>
          </cell>
          <cell r="E77" t="str">
            <v>G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>G</v>
          </cell>
          <cell r="Y77">
            <v>72</v>
          </cell>
          <cell r="Z77" t="str">
            <v>Fořt / 
Fořt</v>
          </cell>
        </row>
        <row r="78">
          <cell r="B78">
            <v>73</v>
          </cell>
          <cell r="C78" t="str">
            <v>Zouzal / 
Eckhardt</v>
          </cell>
          <cell r="D78" t="str">
            <v>:</v>
          </cell>
          <cell r="E78" t="str">
            <v>:</v>
          </cell>
          <cell r="F78" t="str">
            <v>G</v>
          </cell>
          <cell r="G78" t="str">
            <v>:</v>
          </cell>
          <cell r="H78" t="str">
            <v>: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>G</v>
          </cell>
          <cell r="Y78">
            <v>73</v>
          </cell>
          <cell r="Z78" t="str">
            <v>Zouzal / 
Eckhardt</v>
          </cell>
        </row>
        <row r="79">
          <cell r="B79">
            <v>74</v>
          </cell>
          <cell r="C79" t="str">
            <v>Hněvkovský / 
Vašák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G</v>
          </cell>
          <cell r="H79" t="str">
            <v>: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>G</v>
          </cell>
          <cell r="Y79">
            <v>74</v>
          </cell>
          <cell r="Z79" t="str">
            <v>Hněvkovský / 
Vašák</v>
          </cell>
        </row>
        <row r="80">
          <cell r="B80">
            <v>75</v>
          </cell>
          <cell r="C80" t="str">
            <v>Kindl / 
Kotoun</v>
          </cell>
          <cell r="D80" t="str">
            <v>:</v>
          </cell>
          <cell r="E80" t="str">
            <v>:</v>
          </cell>
          <cell r="F80" t="str">
            <v>:</v>
          </cell>
          <cell r="G80" t="str">
            <v>:</v>
          </cell>
          <cell r="H80" t="str">
            <v>G</v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>G</v>
          </cell>
          <cell r="Y80">
            <v>75</v>
          </cell>
          <cell r="Z80" t="str">
            <v>Kindl / 
Kotoun</v>
          </cell>
        </row>
        <row r="81">
          <cell r="B81">
            <v>76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>G</v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>G</v>
          </cell>
          <cell r="Y81">
            <v>76</v>
          </cell>
          <cell r="Z81" t="str">
            <v/>
          </cell>
        </row>
        <row r="82">
          <cell r="B82">
            <v>77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G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>G</v>
          </cell>
          <cell r="Y82">
            <v>77</v>
          </cell>
          <cell r="Z82" t="str">
            <v/>
          </cell>
        </row>
        <row r="83">
          <cell r="B83">
            <v>78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>G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>G</v>
          </cell>
          <cell r="Y83">
            <v>78</v>
          </cell>
          <cell r="Z83" t="str">
            <v/>
          </cell>
        </row>
        <row r="86">
          <cell r="C86" t="str">
            <v>H</v>
          </cell>
          <cell r="D86" t="str">
            <v>Neliba / 
Zbořil</v>
          </cell>
          <cell r="E86" t="str">
            <v>Huslička / 
Skala</v>
          </cell>
          <cell r="F86" t="str">
            <v>Štěpánek / 
Miško</v>
          </cell>
          <cell r="G86" t="str">
            <v>Mařík / 
Kryštof</v>
          </cell>
          <cell r="H86" t="str">
            <v>Švácha / 
Maňák</v>
          </cell>
          <cell r="I86" t="str">
            <v/>
          </cell>
          <cell r="J86" t="str">
            <v/>
          </cell>
          <cell r="K86" t="str">
            <v/>
          </cell>
          <cell r="L86" t="str">
            <v>Body</v>
          </cell>
          <cell r="M86" t="str">
            <v>Skóre</v>
          </cell>
          <cell r="O86" t="str">
            <v>Rozdíl</v>
          </cell>
          <cell r="P86" t="str">
            <v>Podíl</v>
          </cell>
          <cell r="Q86" t="str">
            <v>Pořadí bez vz</v>
          </cell>
          <cell r="R86" t="str">
            <v>Body vz</v>
          </cell>
          <cell r="S86" t="str">
            <v>Skóre vz</v>
          </cell>
          <cell r="U86" t="str">
            <v>Rozdíl vz</v>
          </cell>
          <cell r="V86" t="str">
            <v>Podíl vz</v>
          </cell>
          <cell r="W86" t="str">
            <v>Pořadí</v>
          </cell>
        </row>
        <row r="87">
          <cell r="B87" t="str">
            <v>H</v>
          </cell>
          <cell r="D87">
            <v>81</v>
          </cell>
          <cell r="E87">
            <v>82</v>
          </cell>
          <cell r="F87">
            <v>83</v>
          </cell>
          <cell r="G87">
            <v>84</v>
          </cell>
          <cell r="H87">
            <v>85</v>
          </cell>
          <cell r="I87">
            <v>86</v>
          </cell>
          <cell r="J87">
            <v>87</v>
          </cell>
          <cell r="K87">
            <v>88</v>
          </cell>
          <cell r="Q87" t="str">
            <v>Pomocná mini tabulka</v>
          </cell>
        </row>
        <row r="88">
          <cell r="B88">
            <v>81</v>
          </cell>
          <cell r="C88" t="str">
            <v>Neliba / 
Zbořil</v>
          </cell>
          <cell r="D88" t="str">
            <v>H</v>
          </cell>
          <cell r="E88" t="str">
            <v>:</v>
          </cell>
          <cell r="F88" t="str">
            <v>:</v>
          </cell>
          <cell r="G88" t="str">
            <v>:</v>
          </cell>
          <cell r="H88" t="str">
            <v>: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>H</v>
          </cell>
          <cell r="Y88">
            <v>81</v>
          </cell>
          <cell r="Z88" t="str">
            <v>Neliba / 
Zbořil</v>
          </cell>
        </row>
        <row r="89">
          <cell r="B89">
            <v>82</v>
          </cell>
          <cell r="C89" t="str">
            <v>Huslička / 
Skala</v>
          </cell>
          <cell r="D89" t="str">
            <v>:</v>
          </cell>
          <cell r="E89" t="str">
            <v>H</v>
          </cell>
          <cell r="F89" t="str">
            <v>:</v>
          </cell>
          <cell r="G89" t="str">
            <v>:</v>
          </cell>
          <cell r="H89" t="str">
            <v>: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>H</v>
          </cell>
          <cell r="Y89">
            <v>82</v>
          </cell>
          <cell r="Z89" t="str">
            <v>Huslička / 
Skala</v>
          </cell>
        </row>
        <row r="90">
          <cell r="B90">
            <v>83</v>
          </cell>
          <cell r="C90" t="str">
            <v>Štěpánek / 
Miško</v>
          </cell>
          <cell r="D90" t="str">
            <v>:</v>
          </cell>
          <cell r="E90" t="str">
            <v>:</v>
          </cell>
          <cell r="F90" t="str">
            <v>H</v>
          </cell>
          <cell r="G90" t="str">
            <v>:</v>
          </cell>
          <cell r="H90" t="str">
            <v>: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>H</v>
          </cell>
          <cell r="Y90">
            <v>83</v>
          </cell>
          <cell r="Z90" t="str">
            <v>Štěpánek / 
Miško</v>
          </cell>
        </row>
        <row r="91">
          <cell r="B91">
            <v>84</v>
          </cell>
          <cell r="C91" t="str">
            <v>Mařík / 
Kryštof</v>
          </cell>
          <cell r="D91" t="str">
            <v>:</v>
          </cell>
          <cell r="E91" t="str">
            <v>:</v>
          </cell>
          <cell r="F91" t="str">
            <v>:</v>
          </cell>
          <cell r="G91" t="str">
            <v>H</v>
          </cell>
          <cell r="H91" t="str">
            <v>: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>H</v>
          </cell>
          <cell r="Y91">
            <v>84</v>
          </cell>
          <cell r="Z91" t="str">
            <v>Mařík / 
Kryštof</v>
          </cell>
        </row>
        <row r="92">
          <cell r="B92">
            <v>85</v>
          </cell>
          <cell r="C92" t="str">
            <v>Švácha / 
Maňák</v>
          </cell>
          <cell r="D92" t="str">
            <v>:</v>
          </cell>
          <cell r="E92" t="str">
            <v>:</v>
          </cell>
          <cell r="F92" t="str">
            <v>:</v>
          </cell>
          <cell r="G92" t="str">
            <v>:</v>
          </cell>
          <cell r="H92" t="str">
            <v>H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>H</v>
          </cell>
          <cell r="Y92">
            <v>85</v>
          </cell>
          <cell r="Z92" t="str">
            <v>Švácha / 
Maňák</v>
          </cell>
        </row>
        <row r="93">
          <cell r="B93">
            <v>86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>H</v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>H</v>
          </cell>
          <cell r="Y93">
            <v>86</v>
          </cell>
          <cell r="Z93" t="str">
            <v/>
          </cell>
        </row>
        <row r="94">
          <cell r="B94">
            <v>87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H</v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>H</v>
          </cell>
          <cell r="Y94">
            <v>87</v>
          </cell>
          <cell r="Z94" t="str">
            <v/>
          </cell>
        </row>
        <row r="95">
          <cell r="B95">
            <v>88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>H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>H</v>
          </cell>
          <cell r="Y95">
            <v>88</v>
          </cell>
          <cell r="Z95" t="str">
            <v/>
          </cell>
        </row>
        <row r="98">
          <cell r="C98" t="str">
            <v>I</v>
          </cell>
          <cell r="D98" t="str">
            <v>Pechatý / 
Holub</v>
          </cell>
          <cell r="E98" t="str">
            <v>Král / 
Barna</v>
          </cell>
          <cell r="F98" t="str">
            <v>Černý / 
Novotný</v>
          </cell>
          <cell r="G98" t="str">
            <v>Kühnel / 
Černý</v>
          </cell>
          <cell r="H98" t="str">
            <v>Syryčanský / 
Hrstka</v>
          </cell>
          <cell r="I98" t="str">
            <v/>
          </cell>
          <cell r="J98" t="str">
            <v/>
          </cell>
          <cell r="K98" t="str">
            <v/>
          </cell>
          <cell r="L98" t="str">
            <v>Body</v>
          </cell>
          <cell r="M98" t="str">
            <v>Skóre</v>
          </cell>
          <cell r="O98" t="str">
            <v>Rozdíl</v>
          </cell>
          <cell r="P98" t="str">
            <v>Podíl</v>
          </cell>
          <cell r="Q98" t="str">
            <v>Pořadí bez vz</v>
          </cell>
          <cell r="R98" t="str">
            <v>Body vz</v>
          </cell>
          <cell r="S98" t="str">
            <v>Skóre vz</v>
          </cell>
          <cell r="U98" t="str">
            <v>Rozdíl vz</v>
          </cell>
          <cell r="V98" t="str">
            <v>Podíl vz</v>
          </cell>
          <cell r="W98" t="str">
            <v>Pořadí</v>
          </cell>
        </row>
        <row r="99">
          <cell r="B99" t="str">
            <v>I</v>
          </cell>
          <cell r="D99">
            <v>91</v>
          </cell>
          <cell r="E99">
            <v>92</v>
          </cell>
          <cell r="F99">
            <v>93</v>
          </cell>
          <cell r="G99">
            <v>94</v>
          </cell>
          <cell r="H99">
            <v>95</v>
          </cell>
          <cell r="I99">
            <v>96</v>
          </cell>
          <cell r="J99">
            <v>97</v>
          </cell>
          <cell r="K99">
            <v>98</v>
          </cell>
          <cell r="Q99" t="str">
            <v>Pomocná mini tabulka</v>
          </cell>
        </row>
        <row r="100">
          <cell r="B100">
            <v>91</v>
          </cell>
          <cell r="C100" t="str">
            <v>Pechatý / 
Holub</v>
          </cell>
          <cell r="D100" t="str">
            <v>I</v>
          </cell>
          <cell r="E100" t="str">
            <v>:</v>
          </cell>
          <cell r="F100" t="str">
            <v>:</v>
          </cell>
          <cell r="G100" t="str">
            <v>:</v>
          </cell>
          <cell r="H100" t="str">
            <v>: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>I</v>
          </cell>
          <cell r="Y100">
            <v>91</v>
          </cell>
          <cell r="Z100" t="str">
            <v>Pechatý / 
Holub</v>
          </cell>
        </row>
        <row r="101">
          <cell r="B101">
            <v>92</v>
          </cell>
          <cell r="C101" t="str">
            <v>Král / 
Barna</v>
          </cell>
          <cell r="D101" t="str">
            <v>:</v>
          </cell>
          <cell r="E101" t="str">
            <v>I</v>
          </cell>
          <cell r="F101" t="str">
            <v>:</v>
          </cell>
          <cell r="G101" t="str">
            <v>:</v>
          </cell>
          <cell r="H101" t="str">
            <v>: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>I</v>
          </cell>
          <cell r="Y101">
            <v>92</v>
          </cell>
          <cell r="Z101" t="str">
            <v>Král / 
Barna</v>
          </cell>
        </row>
        <row r="102">
          <cell r="B102">
            <v>93</v>
          </cell>
          <cell r="C102" t="str">
            <v>Černý / 
Novotný</v>
          </cell>
          <cell r="D102" t="str">
            <v>:</v>
          </cell>
          <cell r="E102" t="str">
            <v>:</v>
          </cell>
          <cell r="F102" t="str">
            <v>I</v>
          </cell>
          <cell r="G102" t="str">
            <v>:</v>
          </cell>
          <cell r="H102" t="str">
            <v>: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>I</v>
          </cell>
          <cell r="Y102">
            <v>93</v>
          </cell>
          <cell r="Z102" t="str">
            <v>Černý / 
Novotný</v>
          </cell>
        </row>
        <row r="103">
          <cell r="B103">
            <v>94</v>
          </cell>
          <cell r="C103" t="str">
            <v>Kühnel / 
Černý</v>
          </cell>
          <cell r="D103" t="str">
            <v>:</v>
          </cell>
          <cell r="E103" t="str">
            <v>:</v>
          </cell>
          <cell r="F103" t="str">
            <v>:</v>
          </cell>
          <cell r="G103" t="str">
            <v>I</v>
          </cell>
          <cell r="H103" t="str">
            <v>: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>I</v>
          </cell>
          <cell r="Y103">
            <v>94</v>
          </cell>
          <cell r="Z103" t="str">
            <v>Kühnel / 
Černý</v>
          </cell>
        </row>
        <row r="104">
          <cell r="B104">
            <v>95</v>
          </cell>
          <cell r="C104" t="str">
            <v>Syryčanský / 
Hrstka</v>
          </cell>
          <cell r="D104" t="str">
            <v>:</v>
          </cell>
          <cell r="E104" t="str">
            <v>:</v>
          </cell>
          <cell r="F104" t="str">
            <v>:</v>
          </cell>
          <cell r="G104" t="str">
            <v>:</v>
          </cell>
          <cell r="H104" t="str">
            <v>I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>I</v>
          </cell>
          <cell r="Y104">
            <v>95</v>
          </cell>
          <cell r="Z104" t="str">
            <v>Syryčanský / 
Hrstka</v>
          </cell>
        </row>
        <row r="105">
          <cell r="B105">
            <v>96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>I</v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>I</v>
          </cell>
          <cell r="Y105">
            <v>96</v>
          </cell>
          <cell r="Z105" t="str">
            <v/>
          </cell>
        </row>
        <row r="106">
          <cell r="B106">
            <v>97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I</v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>I</v>
          </cell>
          <cell r="Y106">
            <v>97</v>
          </cell>
          <cell r="Z106" t="str">
            <v/>
          </cell>
        </row>
        <row r="107">
          <cell r="B107">
            <v>98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>I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>I</v>
          </cell>
          <cell r="Y107">
            <v>98</v>
          </cell>
          <cell r="Z107" t="str">
            <v/>
          </cell>
        </row>
        <row r="110">
          <cell r="C110" t="str">
            <v>J</v>
          </cell>
          <cell r="D110" t="str">
            <v>Antůšek / 
Řečník</v>
          </cell>
          <cell r="E110" t="str">
            <v>Kubas / 
Vybíral</v>
          </cell>
          <cell r="F110" t="str">
            <v>Rudiš / 
Rudiš</v>
          </cell>
          <cell r="G110" t="str">
            <v>Hrdlička / 
Dvořák</v>
          </cell>
          <cell r="H110" t="str">
            <v>Gerhard / 
Slivoně</v>
          </cell>
          <cell r="I110" t="str">
            <v/>
          </cell>
          <cell r="J110" t="str">
            <v/>
          </cell>
          <cell r="K110" t="str">
            <v/>
          </cell>
          <cell r="L110" t="str">
            <v>Body</v>
          </cell>
          <cell r="M110" t="str">
            <v>Skóre</v>
          </cell>
          <cell r="O110" t="str">
            <v>Rozdíl</v>
          </cell>
          <cell r="P110" t="str">
            <v>Podíl</v>
          </cell>
          <cell r="Q110" t="str">
            <v>Pořadí bez vz</v>
          </cell>
          <cell r="R110" t="str">
            <v>Body vz</v>
          </cell>
          <cell r="S110" t="str">
            <v>Skóre vz</v>
          </cell>
          <cell r="U110" t="str">
            <v>Rozdíl vz</v>
          </cell>
          <cell r="V110" t="str">
            <v>Podíl vz</v>
          </cell>
          <cell r="W110" t="str">
            <v>Pořadí</v>
          </cell>
        </row>
        <row r="111">
          <cell r="B111" t="str">
            <v>J</v>
          </cell>
          <cell r="D111">
            <v>101</v>
          </cell>
          <cell r="E111">
            <v>102</v>
          </cell>
          <cell r="F111">
            <v>103</v>
          </cell>
          <cell r="G111">
            <v>104</v>
          </cell>
          <cell r="H111">
            <v>105</v>
          </cell>
          <cell r="I111">
            <v>106</v>
          </cell>
          <cell r="J111">
            <v>107</v>
          </cell>
          <cell r="K111">
            <v>108</v>
          </cell>
          <cell r="Q111" t="str">
            <v>Pomocná mini tabulka</v>
          </cell>
        </row>
        <row r="112">
          <cell r="B112">
            <v>101</v>
          </cell>
          <cell r="C112" t="str">
            <v>Antůšek / 
Řečník</v>
          </cell>
          <cell r="D112" t="str">
            <v>J</v>
          </cell>
          <cell r="E112" t="str">
            <v>:</v>
          </cell>
          <cell r="F112" t="str">
            <v>:</v>
          </cell>
          <cell r="G112" t="str">
            <v>:</v>
          </cell>
          <cell r="H112" t="str">
            <v>: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>J</v>
          </cell>
          <cell r="Y112">
            <v>101</v>
          </cell>
          <cell r="Z112" t="str">
            <v>Antůšek / 
Řečník</v>
          </cell>
        </row>
        <row r="113">
          <cell r="B113">
            <v>102</v>
          </cell>
          <cell r="C113" t="str">
            <v>Kubas / 
Vybíral</v>
          </cell>
          <cell r="D113" t="str">
            <v>:</v>
          </cell>
          <cell r="E113" t="str">
            <v>J</v>
          </cell>
          <cell r="F113" t="str">
            <v>:</v>
          </cell>
          <cell r="G113" t="str">
            <v>:</v>
          </cell>
          <cell r="H113" t="str">
            <v>: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>J</v>
          </cell>
          <cell r="Y113">
            <v>102</v>
          </cell>
          <cell r="Z113" t="str">
            <v>Kubas / 
Vybíral</v>
          </cell>
        </row>
        <row r="114">
          <cell r="B114">
            <v>103</v>
          </cell>
          <cell r="C114" t="str">
            <v>Rudiš / 
Rudiš</v>
          </cell>
          <cell r="D114" t="str">
            <v>:</v>
          </cell>
          <cell r="E114" t="str">
            <v>:</v>
          </cell>
          <cell r="F114" t="str">
            <v>J</v>
          </cell>
          <cell r="G114" t="str">
            <v>:</v>
          </cell>
          <cell r="H114" t="str">
            <v>: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>J</v>
          </cell>
          <cell r="Y114">
            <v>103</v>
          </cell>
          <cell r="Z114" t="str">
            <v>Rudiš / 
Rudiš</v>
          </cell>
        </row>
        <row r="115">
          <cell r="B115">
            <v>104</v>
          </cell>
          <cell r="C115" t="str">
            <v>Hrdlička / 
Dvořák</v>
          </cell>
          <cell r="D115" t="str">
            <v>:</v>
          </cell>
          <cell r="E115" t="str">
            <v>:</v>
          </cell>
          <cell r="F115" t="str">
            <v>:</v>
          </cell>
          <cell r="G115" t="str">
            <v>J</v>
          </cell>
          <cell r="H115" t="str">
            <v>: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>J</v>
          </cell>
          <cell r="Y115">
            <v>104</v>
          </cell>
          <cell r="Z115" t="str">
            <v>Hrdlička / 
Dvořák</v>
          </cell>
        </row>
        <row r="116">
          <cell r="B116">
            <v>105</v>
          </cell>
          <cell r="C116" t="str">
            <v>Gerhard / 
Slivoně</v>
          </cell>
          <cell r="D116" t="str">
            <v>:</v>
          </cell>
          <cell r="E116" t="str">
            <v>:</v>
          </cell>
          <cell r="F116" t="str">
            <v>:</v>
          </cell>
          <cell r="G116" t="str">
            <v>:</v>
          </cell>
          <cell r="H116" t="str">
            <v>J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>J</v>
          </cell>
          <cell r="Y116">
            <v>105</v>
          </cell>
          <cell r="Z116" t="str">
            <v>Gerhard / 
Slivoně</v>
          </cell>
        </row>
        <row r="117">
          <cell r="B117">
            <v>106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>J</v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>J</v>
          </cell>
          <cell r="Y117">
            <v>106</v>
          </cell>
          <cell r="Z117" t="str">
            <v/>
          </cell>
        </row>
        <row r="118">
          <cell r="B118">
            <v>107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J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>J</v>
          </cell>
          <cell r="Y118">
            <v>107</v>
          </cell>
          <cell r="Z118" t="str">
            <v/>
          </cell>
        </row>
        <row r="119">
          <cell r="B119">
            <v>108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>J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>J</v>
          </cell>
          <cell r="Y119">
            <v>108</v>
          </cell>
          <cell r="Z119" t="str">
            <v/>
          </cell>
        </row>
        <row r="122">
          <cell r="C122" t="str">
            <v>K</v>
          </cell>
          <cell r="D122" t="str">
            <v>Raboch / 
Weiss</v>
          </cell>
          <cell r="E122" t="str">
            <v>Rus / 
Jirava</v>
          </cell>
          <cell r="F122" t="str">
            <v>Hrubá / 
Doležal</v>
          </cell>
          <cell r="G122" t="str">
            <v>Malý / 
Topš</v>
          </cell>
          <cell r="H122" t="str">
            <v>Hanžl / 
Beran</v>
          </cell>
          <cell r="I122" t="str">
            <v/>
          </cell>
          <cell r="J122" t="str">
            <v/>
          </cell>
          <cell r="K122" t="str">
            <v/>
          </cell>
          <cell r="L122" t="str">
            <v>Body</v>
          </cell>
          <cell r="M122" t="str">
            <v>Skóre</v>
          </cell>
          <cell r="O122" t="str">
            <v>Rozdíl</v>
          </cell>
          <cell r="P122" t="str">
            <v>Podíl</v>
          </cell>
          <cell r="Q122" t="str">
            <v>Pořadí bez vz</v>
          </cell>
          <cell r="R122" t="str">
            <v>Body vz</v>
          </cell>
          <cell r="S122" t="str">
            <v>Skóre vz</v>
          </cell>
          <cell r="U122" t="str">
            <v>Rozdíl vz</v>
          </cell>
          <cell r="V122" t="str">
            <v>Podíl vz</v>
          </cell>
          <cell r="W122" t="str">
            <v>Pořadí</v>
          </cell>
        </row>
        <row r="123">
          <cell r="B123" t="str">
            <v>K</v>
          </cell>
          <cell r="D123">
            <v>111</v>
          </cell>
          <cell r="E123">
            <v>112</v>
          </cell>
          <cell r="F123">
            <v>113</v>
          </cell>
          <cell r="G123">
            <v>114</v>
          </cell>
          <cell r="H123">
            <v>115</v>
          </cell>
          <cell r="I123">
            <v>116</v>
          </cell>
          <cell r="J123">
            <v>117</v>
          </cell>
          <cell r="K123">
            <v>118</v>
          </cell>
          <cell r="Q123" t="str">
            <v>Pomocná mini tabulka</v>
          </cell>
        </row>
        <row r="124">
          <cell r="B124">
            <v>111</v>
          </cell>
          <cell r="C124" t="str">
            <v>Raboch / 
Weiss</v>
          </cell>
          <cell r="D124" t="str">
            <v>K</v>
          </cell>
          <cell r="E124" t="str">
            <v>:</v>
          </cell>
          <cell r="F124" t="str">
            <v>:</v>
          </cell>
          <cell r="G124" t="str">
            <v>:</v>
          </cell>
          <cell r="H124" t="str">
            <v>: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>K</v>
          </cell>
          <cell r="Y124">
            <v>111</v>
          </cell>
          <cell r="Z124" t="str">
            <v>Raboch / 
Weiss</v>
          </cell>
        </row>
        <row r="125">
          <cell r="B125">
            <v>112</v>
          </cell>
          <cell r="C125" t="str">
            <v>Rus / 
Jirava</v>
          </cell>
          <cell r="D125" t="str">
            <v>:</v>
          </cell>
          <cell r="E125" t="str">
            <v>K</v>
          </cell>
          <cell r="F125" t="str">
            <v>:</v>
          </cell>
          <cell r="G125" t="str">
            <v>:</v>
          </cell>
          <cell r="H125" t="str">
            <v>: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>K</v>
          </cell>
          <cell r="Y125">
            <v>112</v>
          </cell>
          <cell r="Z125" t="str">
            <v>Rus / 
Jirava</v>
          </cell>
        </row>
        <row r="126">
          <cell r="B126">
            <v>113</v>
          </cell>
          <cell r="C126" t="str">
            <v>Hrubá / 
Doležal</v>
          </cell>
          <cell r="D126" t="str">
            <v>:</v>
          </cell>
          <cell r="E126" t="str">
            <v>:</v>
          </cell>
          <cell r="F126" t="str">
            <v>K</v>
          </cell>
          <cell r="G126" t="str">
            <v>:</v>
          </cell>
          <cell r="H126" t="str">
            <v>: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>K</v>
          </cell>
          <cell r="Y126">
            <v>113</v>
          </cell>
          <cell r="Z126" t="str">
            <v>Hrubá / 
Doležal</v>
          </cell>
        </row>
        <row r="127">
          <cell r="B127">
            <v>114</v>
          </cell>
          <cell r="C127" t="str">
            <v>Malý / 
Topš</v>
          </cell>
          <cell r="D127" t="str">
            <v>:</v>
          </cell>
          <cell r="E127" t="str">
            <v>:</v>
          </cell>
          <cell r="F127" t="str">
            <v>:</v>
          </cell>
          <cell r="G127" t="str">
            <v>K</v>
          </cell>
          <cell r="H127" t="str">
            <v>: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>K</v>
          </cell>
          <cell r="Y127">
            <v>114</v>
          </cell>
          <cell r="Z127" t="str">
            <v>Malý / 
Topš</v>
          </cell>
        </row>
        <row r="128">
          <cell r="B128">
            <v>115</v>
          </cell>
          <cell r="C128" t="str">
            <v>Hanžl / 
Beran</v>
          </cell>
          <cell r="D128" t="str">
            <v>:</v>
          </cell>
          <cell r="E128" t="str">
            <v>:</v>
          </cell>
          <cell r="F128" t="str">
            <v>:</v>
          </cell>
          <cell r="G128" t="str">
            <v>:</v>
          </cell>
          <cell r="H128" t="str">
            <v>K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>K</v>
          </cell>
          <cell r="Y128">
            <v>115</v>
          </cell>
          <cell r="Z128" t="str">
            <v>Hanžl / 
Beran</v>
          </cell>
        </row>
        <row r="129">
          <cell r="B129">
            <v>116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>K</v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>K</v>
          </cell>
          <cell r="Y129">
            <v>116</v>
          </cell>
          <cell r="Z129" t="str">
            <v/>
          </cell>
        </row>
        <row r="130">
          <cell r="B130">
            <v>117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K</v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>K</v>
          </cell>
          <cell r="Y130">
            <v>117</v>
          </cell>
          <cell r="Z130" t="str">
            <v/>
          </cell>
        </row>
        <row r="131">
          <cell r="B131">
            <v>118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>K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>K</v>
          </cell>
          <cell r="Y131">
            <v>118</v>
          </cell>
          <cell r="Z131" t="str">
            <v/>
          </cell>
        </row>
        <row r="134">
          <cell r="C134" t="str">
            <v>L</v>
          </cell>
          <cell r="D134" t="str">
            <v>Petrů / 
Černer</v>
          </cell>
          <cell r="E134" t="str">
            <v>Mock / 
Dvořák</v>
          </cell>
          <cell r="F134" t="str">
            <v>Haklička / 
Závoďančík</v>
          </cell>
          <cell r="G134" t="str">
            <v>Louvar / 
Cmíral</v>
          </cell>
          <cell r="H134" t="str">
            <v>Kašpárek / 
Sčiklin</v>
          </cell>
          <cell r="I134" t="str">
            <v/>
          </cell>
          <cell r="J134" t="str">
            <v/>
          </cell>
          <cell r="K134" t="str">
            <v/>
          </cell>
          <cell r="L134" t="str">
            <v>Body</v>
          </cell>
          <cell r="M134" t="str">
            <v>Skóre</v>
          </cell>
          <cell r="O134" t="str">
            <v>Rozdíl</v>
          </cell>
          <cell r="P134" t="str">
            <v>Podíl</v>
          </cell>
          <cell r="Q134" t="str">
            <v>Pořadí bez vz</v>
          </cell>
          <cell r="R134" t="str">
            <v>Body vz</v>
          </cell>
          <cell r="S134" t="str">
            <v>Skóre vz</v>
          </cell>
          <cell r="U134" t="str">
            <v>Rozdíl vz</v>
          </cell>
          <cell r="V134" t="str">
            <v>Podíl vz</v>
          </cell>
          <cell r="W134" t="str">
            <v>Pořadí</v>
          </cell>
        </row>
        <row r="135">
          <cell r="B135" t="str">
            <v>L</v>
          </cell>
          <cell r="D135">
            <v>121</v>
          </cell>
          <cell r="E135">
            <v>122</v>
          </cell>
          <cell r="F135">
            <v>123</v>
          </cell>
          <cell r="G135">
            <v>124</v>
          </cell>
          <cell r="H135">
            <v>125</v>
          </cell>
          <cell r="I135">
            <v>126</v>
          </cell>
          <cell r="J135">
            <v>127</v>
          </cell>
          <cell r="K135">
            <v>128</v>
          </cell>
          <cell r="Q135" t="str">
            <v>Pomocná mini tabulka</v>
          </cell>
        </row>
        <row r="136">
          <cell r="B136">
            <v>121</v>
          </cell>
          <cell r="C136" t="str">
            <v>Petrů / 
Černer</v>
          </cell>
          <cell r="D136" t="str">
            <v>L</v>
          </cell>
          <cell r="E136" t="str">
            <v>:</v>
          </cell>
          <cell r="F136" t="str">
            <v>:</v>
          </cell>
          <cell r="G136" t="str">
            <v>:</v>
          </cell>
          <cell r="H136" t="str">
            <v>: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>L</v>
          </cell>
          <cell r="Y136">
            <v>121</v>
          </cell>
          <cell r="Z136" t="str">
            <v>Petrů / 
Černer</v>
          </cell>
        </row>
        <row r="137">
          <cell r="B137">
            <v>122</v>
          </cell>
          <cell r="C137" t="str">
            <v>Mock / 
Dvořák</v>
          </cell>
          <cell r="D137" t="str">
            <v>:</v>
          </cell>
          <cell r="E137" t="str">
            <v>L</v>
          </cell>
          <cell r="F137" t="str">
            <v>:</v>
          </cell>
          <cell r="G137" t="str">
            <v>:</v>
          </cell>
          <cell r="H137" t="str">
            <v>: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>L</v>
          </cell>
          <cell r="Y137">
            <v>122</v>
          </cell>
          <cell r="Z137" t="str">
            <v>Mock / 
Dvořák</v>
          </cell>
        </row>
        <row r="138">
          <cell r="B138">
            <v>123</v>
          </cell>
          <cell r="C138" t="str">
            <v>Haklička / 
Závoďančík</v>
          </cell>
          <cell r="D138" t="str">
            <v>:</v>
          </cell>
          <cell r="E138" t="str">
            <v>:</v>
          </cell>
          <cell r="F138" t="str">
            <v>L</v>
          </cell>
          <cell r="G138" t="str">
            <v>:</v>
          </cell>
          <cell r="H138" t="str">
            <v>: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>L</v>
          </cell>
          <cell r="Y138">
            <v>123</v>
          </cell>
          <cell r="Z138" t="str">
            <v>Haklička / 
Závoďančík</v>
          </cell>
        </row>
        <row r="139">
          <cell r="B139">
            <v>124</v>
          </cell>
          <cell r="C139" t="str">
            <v>Louvar / 
Cmíral</v>
          </cell>
          <cell r="D139" t="str">
            <v>:</v>
          </cell>
          <cell r="E139" t="str">
            <v>:</v>
          </cell>
          <cell r="F139" t="str">
            <v>:</v>
          </cell>
          <cell r="G139" t="str">
            <v>L</v>
          </cell>
          <cell r="H139" t="str">
            <v>: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>L</v>
          </cell>
          <cell r="Y139">
            <v>124</v>
          </cell>
          <cell r="Z139" t="str">
            <v>Louvar / 
Cmíral</v>
          </cell>
        </row>
        <row r="140">
          <cell r="B140">
            <v>125</v>
          </cell>
          <cell r="C140" t="str">
            <v>Kašpárek / 
Sčiklin</v>
          </cell>
          <cell r="D140" t="str">
            <v>:</v>
          </cell>
          <cell r="E140" t="str">
            <v>:</v>
          </cell>
          <cell r="F140" t="str">
            <v>:</v>
          </cell>
          <cell r="G140" t="str">
            <v>:</v>
          </cell>
          <cell r="H140" t="str">
            <v>L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>L</v>
          </cell>
          <cell r="Y140">
            <v>125</v>
          </cell>
          <cell r="Z140" t="str">
            <v>Kašpárek / 
Sčiklin</v>
          </cell>
        </row>
        <row r="141">
          <cell r="B141">
            <v>126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>L</v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>L</v>
          </cell>
          <cell r="Y141">
            <v>126</v>
          </cell>
          <cell r="Z141" t="str">
            <v/>
          </cell>
        </row>
        <row r="142">
          <cell r="B142">
            <v>127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L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>L</v>
          </cell>
          <cell r="Y142">
            <v>127</v>
          </cell>
          <cell r="Z142" t="str">
            <v/>
          </cell>
        </row>
        <row r="143">
          <cell r="B143">
            <v>128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>L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>L</v>
          </cell>
          <cell r="Y143">
            <v>128</v>
          </cell>
          <cell r="Z143" t="str">
            <v/>
          </cell>
        </row>
        <row r="146">
          <cell r="C146" t="str">
            <v>N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>Body</v>
          </cell>
          <cell r="M146" t="str">
            <v>Skóre</v>
          </cell>
          <cell r="O146" t="str">
            <v>Rozdíl</v>
          </cell>
          <cell r="P146" t="str">
            <v>Podíl</v>
          </cell>
          <cell r="Q146" t="str">
            <v>Pořadí bez vz</v>
          </cell>
          <cell r="R146" t="str">
            <v>Body vz</v>
          </cell>
          <cell r="S146" t="str">
            <v>Skóre vz</v>
          </cell>
          <cell r="U146" t="str">
            <v>Rozdíl vz</v>
          </cell>
          <cell r="V146" t="str">
            <v>Podíl vz</v>
          </cell>
          <cell r="W146" t="str">
            <v>Pořadí</v>
          </cell>
        </row>
        <row r="147">
          <cell r="B147" t="str">
            <v>N</v>
          </cell>
          <cell r="D147">
            <v>131</v>
          </cell>
          <cell r="E147">
            <v>132</v>
          </cell>
          <cell r="F147">
            <v>133</v>
          </cell>
          <cell r="G147">
            <v>134</v>
          </cell>
          <cell r="H147">
            <v>135</v>
          </cell>
          <cell r="I147">
            <v>136</v>
          </cell>
          <cell r="J147">
            <v>137</v>
          </cell>
          <cell r="K147">
            <v>138</v>
          </cell>
          <cell r="Q147" t="str">
            <v>Pomocná mini tabulka</v>
          </cell>
        </row>
        <row r="148">
          <cell r="B148">
            <v>131</v>
          </cell>
          <cell r="C148" t="str">
            <v/>
          </cell>
          <cell r="D148" t="str">
            <v>N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>N</v>
          </cell>
          <cell r="Y148">
            <v>131</v>
          </cell>
          <cell r="Z148" t="str">
            <v/>
          </cell>
        </row>
        <row r="149">
          <cell r="B149">
            <v>132</v>
          </cell>
          <cell r="C149" t="str">
            <v/>
          </cell>
          <cell r="D149" t="str">
            <v/>
          </cell>
          <cell r="E149" t="str">
            <v>N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>N</v>
          </cell>
          <cell r="Y149">
            <v>132</v>
          </cell>
          <cell r="Z149" t="str">
            <v/>
          </cell>
        </row>
        <row r="150">
          <cell r="B150">
            <v>133</v>
          </cell>
          <cell r="C150" t="str">
            <v/>
          </cell>
          <cell r="D150" t="str">
            <v/>
          </cell>
          <cell r="E150" t="str">
            <v/>
          </cell>
          <cell r="F150" t="str">
            <v>N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>N</v>
          </cell>
          <cell r="Y150">
            <v>133</v>
          </cell>
          <cell r="Z150" t="str">
            <v/>
          </cell>
        </row>
        <row r="151">
          <cell r="B151">
            <v>134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N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>N</v>
          </cell>
          <cell r="Y151">
            <v>134</v>
          </cell>
          <cell r="Z151" t="str">
            <v/>
          </cell>
        </row>
        <row r="152">
          <cell r="B152">
            <v>135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>N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>N</v>
          </cell>
          <cell r="Y152">
            <v>135</v>
          </cell>
          <cell r="Z152" t="str">
            <v/>
          </cell>
        </row>
        <row r="153">
          <cell r="B153">
            <v>136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>N</v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>N</v>
          </cell>
          <cell r="Y153">
            <v>136</v>
          </cell>
          <cell r="Z153" t="str">
            <v/>
          </cell>
        </row>
        <row r="154">
          <cell r="B154">
            <v>137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>N</v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>N</v>
          </cell>
          <cell r="Y154">
            <v>137</v>
          </cell>
          <cell r="Z154" t="str">
            <v/>
          </cell>
        </row>
        <row r="155">
          <cell r="B155">
            <v>138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>N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>N</v>
          </cell>
          <cell r="Y155">
            <v>138</v>
          </cell>
          <cell r="Z155" t="str">
            <v/>
          </cell>
        </row>
        <row r="158">
          <cell r="C158" t="str">
            <v>O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Body</v>
          </cell>
          <cell r="M158" t="str">
            <v>Skóre</v>
          </cell>
          <cell r="O158" t="str">
            <v>Rozdíl</v>
          </cell>
          <cell r="P158" t="str">
            <v>Podíl</v>
          </cell>
          <cell r="Q158" t="str">
            <v>Pořadí bez vz</v>
          </cell>
          <cell r="R158" t="str">
            <v>Body vz</v>
          </cell>
          <cell r="S158" t="str">
            <v>Skóre vz</v>
          </cell>
          <cell r="U158" t="str">
            <v>Rozdíl vz</v>
          </cell>
          <cell r="V158" t="str">
            <v>Podíl vz</v>
          </cell>
          <cell r="W158" t="str">
            <v>Pořadí</v>
          </cell>
        </row>
        <row r="159">
          <cell r="B159" t="str">
            <v>O</v>
          </cell>
          <cell r="D159">
            <v>141</v>
          </cell>
          <cell r="E159">
            <v>142</v>
          </cell>
          <cell r="F159">
            <v>143</v>
          </cell>
          <cell r="G159">
            <v>144</v>
          </cell>
          <cell r="H159">
            <v>145</v>
          </cell>
          <cell r="I159">
            <v>146</v>
          </cell>
          <cell r="J159">
            <v>147</v>
          </cell>
          <cell r="K159">
            <v>148</v>
          </cell>
          <cell r="Q159" t="str">
            <v>Pomocná mini tabulka</v>
          </cell>
        </row>
        <row r="160">
          <cell r="B160">
            <v>141</v>
          </cell>
          <cell r="C160" t="str">
            <v/>
          </cell>
          <cell r="D160" t="str">
            <v>O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>O</v>
          </cell>
          <cell r="Y160">
            <v>141</v>
          </cell>
          <cell r="Z160" t="str">
            <v/>
          </cell>
        </row>
        <row r="161">
          <cell r="B161">
            <v>142</v>
          </cell>
          <cell r="C161" t="str">
            <v/>
          </cell>
          <cell r="D161" t="str">
            <v/>
          </cell>
          <cell r="E161" t="str">
            <v>O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>O</v>
          </cell>
          <cell r="Y161">
            <v>142</v>
          </cell>
          <cell r="Z161" t="str">
            <v/>
          </cell>
        </row>
        <row r="162">
          <cell r="B162">
            <v>143</v>
          </cell>
          <cell r="C162" t="str">
            <v/>
          </cell>
          <cell r="D162" t="str">
            <v/>
          </cell>
          <cell r="E162" t="str">
            <v/>
          </cell>
          <cell r="F162" t="str">
            <v>O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>O</v>
          </cell>
          <cell r="Y162">
            <v>143</v>
          </cell>
          <cell r="Z162" t="str">
            <v/>
          </cell>
        </row>
        <row r="163">
          <cell r="B163">
            <v>144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>O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>O</v>
          </cell>
          <cell r="Y163">
            <v>144</v>
          </cell>
          <cell r="Z163" t="str">
            <v/>
          </cell>
        </row>
        <row r="164">
          <cell r="B164">
            <v>145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>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>O</v>
          </cell>
          <cell r="Y164">
            <v>145</v>
          </cell>
          <cell r="Z164" t="str">
            <v/>
          </cell>
        </row>
        <row r="165">
          <cell r="B165">
            <v>146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>O</v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>O</v>
          </cell>
          <cell r="Y165">
            <v>146</v>
          </cell>
          <cell r="Z165" t="str">
            <v/>
          </cell>
        </row>
        <row r="166">
          <cell r="B166">
            <v>147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>O</v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>O</v>
          </cell>
          <cell r="Y166">
            <v>147</v>
          </cell>
          <cell r="Z166" t="str">
            <v/>
          </cell>
        </row>
        <row r="167">
          <cell r="B167">
            <v>148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>O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>O</v>
          </cell>
          <cell r="Y167">
            <v>148</v>
          </cell>
          <cell r="Z167" t="str">
            <v/>
          </cell>
        </row>
        <row r="170">
          <cell r="C170" t="str">
            <v>P</v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>Body</v>
          </cell>
          <cell r="M170" t="str">
            <v>Skóre</v>
          </cell>
          <cell r="O170" t="str">
            <v>Rozdíl</v>
          </cell>
          <cell r="P170" t="str">
            <v>Podíl</v>
          </cell>
          <cell r="Q170" t="str">
            <v>Pořadí bez vz</v>
          </cell>
          <cell r="R170" t="str">
            <v>Body vz</v>
          </cell>
          <cell r="S170" t="str">
            <v>Skóre vz</v>
          </cell>
          <cell r="U170" t="str">
            <v>Rozdíl vz</v>
          </cell>
          <cell r="V170" t="str">
            <v>Podíl vz</v>
          </cell>
          <cell r="W170" t="str">
            <v>Pořadí</v>
          </cell>
        </row>
        <row r="171">
          <cell r="B171" t="str">
            <v>P</v>
          </cell>
          <cell r="D171">
            <v>151</v>
          </cell>
          <cell r="E171">
            <v>152</v>
          </cell>
          <cell r="F171">
            <v>153</v>
          </cell>
          <cell r="G171">
            <v>154</v>
          </cell>
          <cell r="H171">
            <v>155</v>
          </cell>
          <cell r="I171">
            <v>156</v>
          </cell>
          <cell r="J171">
            <v>157</v>
          </cell>
          <cell r="K171">
            <v>158</v>
          </cell>
          <cell r="Q171" t="str">
            <v>Pomocná mini tabulka</v>
          </cell>
        </row>
        <row r="172">
          <cell r="B172">
            <v>151</v>
          </cell>
          <cell r="C172" t="str">
            <v/>
          </cell>
          <cell r="D172" t="str">
            <v>P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>P</v>
          </cell>
          <cell r="Y172">
            <v>151</v>
          </cell>
          <cell r="Z172" t="str">
            <v/>
          </cell>
        </row>
        <row r="173">
          <cell r="B173">
            <v>152</v>
          </cell>
          <cell r="C173" t="str">
            <v/>
          </cell>
          <cell r="D173" t="str">
            <v/>
          </cell>
          <cell r="E173" t="str">
            <v>P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>P</v>
          </cell>
          <cell r="Y173">
            <v>152</v>
          </cell>
          <cell r="Z173" t="str">
            <v/>
          </cell>
        </row>
        <row r="174">
          <cell r="B174">
            <v>153</v>
          </cell>
          <cell r="C174" t="str">
            <v/>
          </cell>
          <cell r="D174" t="str">
            <v/>
          </cell>
          <cell r="E174" t="str">
            <v/>
          </cell>
          <cell r="F174" t="str">
            <v>P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>P</v>
          </cell>
          <cell r="Y174">
            <v>153</v>
          </cell>
          <cell r="Z174" t="str">
            <v/>
          </cell>
        </row>
        <row r="175">
          <cell r="B175">
            <v>154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>P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>P</v>
          </cell>
          <cell r="Y175">
            <v>154</v>
          </cell>
          <cell r="Z175" t="str">
            <v/>
          </cell>
        </row>
        <row r="176">
          <cell r="B176">
            <v>155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>P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>P</v>
          </cell>
          <cell r="Y176">
            <v>155</v>
          </cell>
          <cell r="Z176" t="str">
            <v/>
          </cell>
        </row>
        <row r="177">
          <cell r="B177">
            <v>156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>P</v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>P</v>
          </cell>
          <cell r="Y177">
            <v>156</v>
          </cell>
          <cell r="Z177" t="str">
            <v/>
          </cell>
        </row>
        <row r="178">
          <cell r="B178">
            <v>157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>P</v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>P</v>
          </cell>
          <cell r="Y178">
            <v>157</v>
          </cell>
          <cell r="Z178" t="str">
            <v/>
          </cell>
        </row>
        <row r="179">
          <cell r="B179">
            <v>158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>P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>P</v>
          </cell>
          <cell r="Y179">
            <v>158</v>
          </cell>
          <cell r="Z179" t="str">
            <v/>
          </cell>
        </row>
        <row r="182">
          <cell r="C182" t="str">
            <v>Q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>Body</v>
          </cell>
          <cell r="M182" t="str">
            <v>Skóre</v>
          </cell>
          <cell r="O182" t="str">
            <v>Rozdíl</v>
          </cell>
          <cell r="P182" t="str">
            <v>Podíl</v>
          </cell>
          <cell r="Q182" t="str">
            <v>Pořadí bez vz</v>
          </cell>
          <cell r="R182" t="str">
            <v>Body vz</v>
          </cell>
          <cell r="S182" t="str">
            <v>Skóre vz</v>
          </cell>
          <cell r="U182" t="str">
            <v>Rozdíl vz</v>
          </cell>
          <cell r="V182" t="str">
            <v>Podíl</v>
          </cell>
          <cell r="W182" t="str">
            <v>Pořadí</v>
          </cell>
        </row>
        <row r="183">
          <cell r="B183" t="str">
            <v>Q</v>
          </cell>
          <cell r="D183">
            <v>161</v>
          </cell>
          <cell r="E183">
            <v>162</v>
          </cell>
          <cell r="F183">
            <v>163</v>
          </cell>
          <cell r="G183">
            <v>164</v>
          </cell>
          <cell r="H183">
            <v>165</v>
          </cell>
          <cell r="I183">
            <v>166</v>
          </cell>
          <cell r="J183">
            <v>167</v>
          </cell>
          <cell r="K183">
            <v>168</v>
          </cell>
          <cell r="Q183" t="str">
            <v>Pomocná mini tabulka</v>
          </cell>
        </row>
        <row r="184">
          <cell r="B184">
            <v>161</v>
          </cell>
          <cell r="C184" t="str">
            <v/>
          </cell>
          <cell r="D184" t="str">
            <v>Q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>Z</v>
          </cell>
          <cell r="Y184">
            <v>161</v>
          </cell>
          <cell r="Z184" t="str">
            <v/>
          </cell>
        </row>
        <row r="185">
          <cell r="B185">
            <v>162</v>
          </cell>
          <cell r="C185" t="str">
            <v/>
          </cell>
          <cell r="D185" t="str">
            <v/>
          </cell>
          <cell r="E185" t="str">
            <v>Q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>Z</v>
          </cell>
          <cell r="Y185">
            <v>162</v>
          </cell>
          <cell r="Z185" t="str">
            <v/>
          </cell>
        </row>
        <row r="186">
          <cell r="B186">
            <v>163</v>
          </cell>
          <cell r="C186" t="str">
            <v/>
          </cell>
          <cell r="D186" t="str">
            <v/>
          </cell>
          <cell r="E186" t="str">
            <v/>
          </cell>
          <cell r="F186" t="str">
            <v>Q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>Z</v>
          </cell>
          <cell r="Y186">
            <v>163</v>
          </cell>
          <cell r="Z186" t="str">
            <v/>
          </cell>
        </row>
        <row r="187">
          <cell r="B187">
            <v>164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>Q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>Z</v>
          </cell>
          <cell r="Y187">
            <v>164</v>
          </cell>
          <cell r="Z187" t="str">
            <v/>
          </cell>
        </row>
        <row r="188">
          <cell r="B188">
            <v>165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>Q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>Z</v>
          </cell>
          <cell r="Y188">
            <v>165</v>
          </cell>
          <cell r="Z188" t="str">
            <v/>
          </cell>
        </row>
        <row r="189">
          <cell r="B189">
            <v>166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>Q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>Z</v>
          </cell>
          <cell r="Y189">
            <v>166</v>
          </cell>
          <cell r="Z189" t="str">
            <v/>
          </cell>
        </row>
        <row r="190">
          <cell r="B190">
            <v>167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>Q</v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>Z</v>
          </cell>
          <cell r="Y190">
            <v>167</v>
          </cell>
          <cell r="Z190" t="str">
            <v/>
          </cell>
        </row>
        <row r="191">
          <cell r="B191">
            <v>168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>Q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>Z</v>
          </cell>
          <cell r="Y191">
            <v>168</v>
          </cell>
          <cell r="Z191" t="str">
            <v/>
          </cell>
        </row>
        <row r="194">
          <cell r="C194" t="str">
            <v>W</v>
          </cell>
          <cell r="D194" t="str">
            <v>Tomanová / 
Pálfyová</v>
          </cell>
          <cell r="E194" t="str">
            <v>Kronychová / 
Štěpánová</v>
          </cell>
          <cell r="F194" t="str">
            <v>Klímová / 
Lerchová</v>
          </cell>
          <cell r="G194" t="str">
            <v>Egersdorfová / 
Kuchyňková</v>
          </cell>
          <cell r="H194" t="str">
            <v>Tomanová / 
Blahníková</v>
          </cell>
          <cell r="I194" t="str">
            <v/>
          </cell>
          <cell r="J194" t="str">
            <v/>
          </cell>
          <cell r="K194" t="str">
            <v/>
          </cell>
          <cell r="L194" t="str">
            <v>Body</v>
          </cell>
          <cell r="M194" t="str">
            <v>Skóre</v>
          </cell>
          <cell r="O194" t="str">
            <v>Rozdíl</v>
          </cell>
          <cell r="P194" t="str">
            <v>Podíl</v>
          </cell>
          <cell r="Q194" t="str">
            <v>Pořadí bez vz</v>
          </cell>
          <cell r="R194" t="str">
            <v>Body vz</v>
          </cell>
          <cell r="S194" t="str">
            <v>Skóre vz</v>
          </cell>
          <cell r="U194" t="str">
            <v>Rozdíl vz</v>
          </cell>
          <cell r="V194" t="str">
            <v>Podíl vz</v>
          </cell>
          <cell r="W194" t="str">
            <v>Pořadí</v>
          </cell>
        </row>
        <row r="195">
          <cell r="B195" t="str">
            <v>W</v>
          </cell>
          <cell r="D195">
            <v>171</v>
          </cell>
          <cell r="E195">
            <v>172</v>
          </cell>
          <cell r="F195">
            <v>173</v>
          </cell>
          <cell r="G195">
            <v>174</v>
          </cell>
          <cell r="H195">
            <v>175</v>
          </cell>
          <cell r="I195">
            <v>176</v>
          </cell>
          <cell r="J195">
            <v>177</v>
          </cell>
          <cell r="K195">
            <v>178</v>
          </cell>
          <cell r="Q195" t="str">
            <v>Pomocná mini tabulka</v>
          </cell>
        </row>
        <row r="196">
          <cell r="B196">
            <v>171</v>
          </cell>
          <cell r="C196" t="str">
            <v>Tomanová / 
Pálfyová</v>
          </cell>
          <cell r="D196" t="str">
            <v>W</v>
          </cell>
          <cell r="E196" t="str">
            <v>:</v>
          </cell>
          <cell r="F196" t="str">
            <v>:</v>
          </cell>
          <cell r="G196" t="str">
            <v>:</v>
          </cell>
          <cell r="H196" t="str">
            <v>: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>W</v>
          </cell>
          <cell r="Y196">
            <v>171</v>
          </cell>
          <cell r="Z196" t="str">
            <v>Tomanová / 
Pálfyová</v>
          </cell>
        </row>
        <row r="197">
          <cell r="B197">
            <v>172</v>
          </cell>
          <cell r="C197" t="str">
            <v>Kronychová / 
Štěpánová</v>
          </cell>
          <cell r="D197" t="str">
            <v>:</v>
          </cell>
          <cell r="E197" t="str">
            <v>W</v>
          </cell>
          <cell r="F197" t="str">
            <v>:</v>
          </cell>
          <cell r="G197" t="str">
            <v>:</v>
          </cell>
          <cell r="H197" t="str">
            <v>: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>W</v>
          </cell>
          <cell r="Y197">
            <v>172</v>
          </cell>
          <cell r="Z197" t="str">
            <v>Kronychová / 
Štěpánová</v>
          </cell>
        </row>
        <row r="198">
          <cell r="B198">
            <v>173</v>
          </cell>
          <cell r="C198" t="str">
            <v>Klímová / 
Lerchová</v>
          </cell>
          <cell r="D198" t="str">
            <v>:</v>
          </cell>
          <cell r="E198" t="str">
            <v>:</v>
          </cell>
          <cell r="F198" t="str">
            <v>W</v>
          </cell>
          <cell r="G198" t="str">
            <v>:</v>
          </cell>
          <cell r="H198" t="str">
            <v>: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>W</v>
          </cell>
          <cell r="Y198">
            <v>173</v>
          </cell>
          <cell r="Z198" t="str">
            <v>Klímová / 
Lerchová</v>
          </cell>
        </row>
        <row r="199">
          <cell r="B199">
            <v>174</v>
          </cell>
          <cell r="C199" t="str">
            <v>Egersdorfová / 
Kuchyňková</v>
          </cell>
          <cell r="D199" t="str">
            <v>:</v>
          </cell>
          <cell r="E199" t="str">
            <v>:</v>
          </cell>
          <cell r="F199" t="str">
            <v>:</v>
          </cell>
          <cell r="G199" t="str">
            <v>W</v>
          </cell>
          <cell r="H199" t="str">
            <v>: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>W</v>
          </cell>
          <cell r="Y199">
            <v>174</v>
          </cell>
          <cell r="Z199" t="str">
            <v>Egersdorfová / 
Kuchyňková</v>
          </cell>
        </row>
        <row r="200">
          <cell r="B200">
            <v>175</v>
          </cell>
          <cell r="C200" t="str">
            <v>Tomanová / 
Blahníková</v>
          </cell>
          <cell r="D200" t="str">
            <v>:</v>
          </cell>
          <cell r="E200" t="str">
            <v>:</v>
          </cell>
          <cell r="F200" t="str">
            <v>:</v>
          </cell>
          <cell r="G200" t="str">
            <v>:</v>
          </cell>
          <cell r="H200" t="str">
            <v>W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>W</v>
          </cell>
          <cell r="Y200">
            <v>175</v>
          </cell>
          <cell r="Z200" t="str">
            <v>Tomanová / 
Blahníková</v>
          </cell>
        </row>
        <row r="201">
          <cell r="B201">
            <v>176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>W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>W</v>
          </cell>
          <cell r="Y201">
            <v>176</v>
          </cell>
          <cell r="Z201" t="str">
            <v/>
          </cell>
        </row>
        <row r="202">
          <cell r="B202">
            <v>177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>W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>W</v>
          </cell>
          <cell r="Y202">
            <v>177</v>
          </cell>
          <cell r="Z202" t="str">
            <v/>
          </cell>
        </row>
        <row r="203">
          <cell r="B203">
            <v>178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>W</v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>W</v>
          </cell>
          <cell r="Y203">
            <v>178</v>
          </cell>
          <cell r="Z203" t="str">
            <v/>
          </cell>
        </row>
        <row r="206">
          <cell r="C206" t="str">
            <v>X</v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>Body</v>
          </cell>
          <cell r="M206" t="str">
            <v>Skóre</v>
          </cell>
          <cell r="O206" t="str">
            <v>Rozdíl</v>
          </cell>
          <cell r="P206" t="str">
            <v>Podíl</v>
          </cell>
          <cell r="Q206" t="str">
            <v>Pořadí bez vz</v>
          </cell>
          <cell r="R206" t="str">
            <v>Body vz</v>
          </cell>
          <cell r="S206" t="str">
            <v>Skóre vz</v>
          </cell>
          <cell r="U206" t="str">
            <v>Rozdíl vz</v>
          </cell>
          <cell r="V206" t="str">
            <v>Podíl vz</v>
          </cell>
          <cell r="W206" t="str">
            <v>Pořadí</v>
          </cell>
        </row>
        <row r="207">
          <cell r="B207" t="str">
            <v>X</v>
          </cell>
          <cell r="D207">
            <v>181</v>
          </cell>
          <cell r="E207">
            <v>182</v>
          </cell>
          <cell r="F207">
            <v>183</v>
          </cell>
          <cell r="G207">
            <v>184</v>
          </cell>
          <cell r="H207">
            <v>185</v>
          </cell>
          <cell r="I207">
            <v>186</v>
          </cell>
          <cell r="J207">
            <v>187</v>
          </cell>
          <cell r="K207">
            <v>188</v>
          </cell>
          <cell r="Q207" t="str">
            <v>Pomocná mini tabulka</v>
          </cell>
        </row>
        <row r="208">
          <cell r="B208">
            <v>181</v>
          </cell>
          <cell r="C208" t="str">
            <v/>
          </cell>
          <cell r="D208" t="str">
            <v>X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>X</v>
          </cell>
          <cell r="Y208">
            <v>181</v>
          </cell>
          <cell r="Z208" t="str">
            <v/>
          </cell>
        </row>
        <row r="209">
          <cell r="B209">
            <v>182</v>
          </cell>
          <cell r="C209" t="str">
            <v/>
          </cell>
          <cell r="D209" t="str">
            <v/>
          </cell>
          <cell r="E209" t="str">
            <v>X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>X</v>
          </cell>
          <cell r="Y209">
            <v>182</v>
          </cell>
          <cell r="Z209" t="str">
            <v/>
          </cell>
        </row>
        <row r="210">
          <cell r="B210">
            <v>183</v>
          </cell>
          <cell r="C210" t="str">
            <v/>
          </cell>
          <cell r="D210" t="str">
            <v/>
          </cell>
          <cell r="E210" t="str">
            <v/>
          </cell>
          <cell r="F210" t="str">
            <v>X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>X</v>
          </cell>
          <cell r="Y210">
            <v>183</v>
          </cell>
          <cell r="Z210" t="str">
            <v/>
          </cell>
        </row>
        <row r="211">
          <cell r="B211">
            <v>184</v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>X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>X</v>
          </cell>
          <cell r="Y211">
            <v>184</v>
          </cell>
          <cell r="Z211" t="str">
            <v/>
          </cell>
        </row>
        <row r="212">
          <cell r="B212">
            <v>185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>X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>X</v>
          </cell>
          <cell r="Y212">
            <v>185</v>
          </cell>
          <cell r="Z212" t="str">
            <v/>
          </cell>
        </row>
        <row r="213">
          <cell r="B213">
            <v>186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>X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>X</v>
          </cell>
          <cell r="Y213">
            <v>186</v>
          </cell>
          <cell r="Z213" t="str">
            <v/>
          </cell>
        </row>
        <row r="214">
          <cell r="B214">
            <v>187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>X</v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>X</v>
          </cell>
          <cell r="Y214">
            <v>187</v>
          </cell>
          <cell r="Z214" t="str">
            <v/>
          </cell>
        </row>
        <row r="215">
          <cell r="B215">
            <v>188</v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>X</v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>X</v>
          </cell>
          <cell r="Y215">
            <v>188</v>
          </cell>
          <cell r="Z215" t="str">
            <v/>
          </cell>
        </row>
        <row r="218">
          <cell r="C218" t="str">
            <v>Y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>Body</v>
          </cell>
          <cell r="M218" t="str">
            <v>Skóre</v>
          </cell>
          <cell r="O218" t="str">
            <v>Rozdíl</v>
          </cell>
          <cell r="P218" t="str">
            <v>Podíl</v>
          </cell>
          <cell r="Q218" t="str">
            <v>Pořadí bez vz</v>
          </cell>
          <cell r="R218" t="str">
            <v>Body vz</v>
          </cell>
          <cell r="S218" t="str">
            <v>Skóre vz</v>
          </cell>
          <cell r="U218" t="str">
            <v>Rozdíl vz</v>
          </cell>
          <cell r="V218" t="str">
            <v>Podíl vz</v>
          </cell>
          <cell r="W218" t="str">
            <v>Pořadí</v>
          </cell>
        </row>
        <row r="219">
          <cell r="B219" t="str">
            <v>Y</v>
          </cell>
          <cell r="D219">
            <v>191</v>
          </cell>
          <cell r="E219">
            <v>192</v>
          </cell>
          <cell r="F219">
            <v>193</v>
          </cell>
          <cell r="G219">
            <v>194</v>
          </cell>
          <cell r="H219">
            <v>195</v>
          </cell>
          <cell r="I219">
            <v>196</v>
          </cell>
          <cell r="J219">
            <v>197</v>
          </cell>
          <cell r="K219">
            <v>198</v>
          </cell>
          <cell r="Q219" t="str">
            <v>Pomocná mini tabulka</v>
          </cell>
        </row>
        <row r="220">
          <cell r="B220">
            <v>191</v>
          </cell>
          <cell r="C220" t="str">
            <v/>
          </cell>
          <cell r="D220" t="str">
            <v>Y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>Y</v>
          </cell>
          <cell r="Y220">
            <v>191</v>
          </cell>
          <cell r="Z220" t="str">
            <v/>
          </cell>
        </row>
        <row r="221">
          <cell r="B221">
            <v>192</v>
          </cell>
          <cell r="C221" t="str">
            <v/>
          </cell>
          <cell r="D221" t="str">
            <v/>
          </cell>
          <cell r="E221" t="str">
            <v>Y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>Y</v>
          </cell>
          <cell r="Y221">
            <v>192</v>
          </cell>
          <cell r="Z221" t="str">
            <v/>
          </cell>
        </row>
        <row r="222">
          <cell r="B222">
            <v>193</v>
          </cell>
          <cell r="C222" t="str">
            <v/>
          </cell>
          <cell r="D222" t="str">
            <v/>
          </cell>
          <cell r="E222" t="str">
            <v/>
          </cell>
          <cell r="F222" t="str">
            <v>Y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>Y</v>
          </cell>
          <cell r="Y222">
            <v>193</v>
          </cell>
          <cell r="Z222" t="str">
            <v/>
          </cell>
        </row>
        <row r="223">
          <cell r="B223">
            <v>194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>Y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>Y</v>
          </cell>
          <cell r="Y223">
            <v>194</v>
          </cell>
          <cell r="Z223" t="str">
            <v/>
          </cell>
        </row>
        <row r="224">
          <cell r="B224">
            <v>195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>Y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>Y</v>
          </cell>
          <cell r="Y224">
            <v>195</v>
          </cell>
          <cell r="Z224" t="str">
            <v/>
          </cell>
        </row>
        <row r="225">
          <cell r="B225">
            <v>196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>Y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>Y</v>
          </cell>
          <cell r="Y225">
            <v>196</v>
          </cell>
          <cell r="Z225" t="str">
            <v/>
          </cell>
        </row>
        <row r="226">
          <cell r="B226">
            <v>197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>Y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>Y</v>
          </cell>
          <cell r="Y226">
            <v>197</v>
          </cell>
          <cell r="Z226" t="str">
            <v/>
          </cell>
        </row>
        <row r="227">
          <cell r="B227">
            <v>198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>Y</v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>Y</v>
          </cell>
          <cell r="Y227">
            <v>198</v>
          </cell>
          <cell r="Z227" t="str">
            <v/>
          </cell>
        </row>
        <row r="230">
          <cell r="C230" t="str">
            <v>Z</v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>Body</v>
          </cell>
          <cell r="M230" t="str">
            <v>Skóre</v>
          </cell>
          <cell r="O230" t="str">
            <v>Rozdíl</v>
          </cell>
          <cell r="P230" t="str">
            <v>Podíl</v>
          </cell>
          <cell r="Q230" t="str">
            <v>Pořadí bez vz</v>
          </cell>
          <cell r="R230" t="str">
            <v>Body vz</v>
          </cell>
          <cell r="S230" t="str">
            <v>Skóre vz</v>
          </cell>
          <cell r="U230" t="str">
            <v>Rozdíl vz</v>
          </cell>
          <cell r="V230" t="str">
            <v>Podíl vz</v>
          </cell>
          <cell r="W230" t="str">
            <v>Pořadí</v>
          </cell>
        </row>
        <row r="231">
          <cell r="B231" t="str">
            <v>Z</v>
          </cell>
          <cell r="D231">
            <v>201</v>
          </cell>
          <cell r="E231">
            <v>202</v>
          </cell>
          <cell r="F231">
            <v>203</v>
          </cell>
          <cell r="G231">
            <v>204</v>
          </cell>
          <cell r="H231">
            <v>205</v>
          </cell>
          <cell r="I231">
            <v>206</v>
          </cell>
          <cell r="J231">
            <v>207</v>
          </cell>
          <cell r="K231">
            <v>208</v>
          </cell>
          <cell r="Q231" t="str">
            <v>Pomocná mini tabulka</v>
          </cell>
        </row>
        <row r="232">
          <cell r="B232">
            <v>201</v>
          </cell>
          <cell r="C232" t="str">
            <v/>
          </cell>
          <cell r="D232" t="str">
            <v>Z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>Z</v>
          </cell>
          <cell r="Y232">
            <v>201</v>
          </cell>
          <cell r="Z232" t="str">
            <v/>
          </cell>
        </row>
        <row r="233">
          <cell r="B233">
            <v>202</v>
          </cell>
          <cell r="C233" t="str">
            <v/>
          </cell>
          <cell r="D233" t="str">
            <v/>
          </cell>
          <cell r="E233" t="str">
            <v>Z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>Z</v>
          </cell>
          <cell r="Y233">
            <v>202</v>
          </cell>
          <cell r="Z233" t="str">
            <v/>
          </cell>
        </row>
        <row r="234">
          <cell r="B234">
            <v>203</v>
          </cell>
          <cell r="C234" t="str">
            <v/>
          </cell>
          <cell r="D234" t="str">
            <v/>
          </cell>
          <cell r="E234" t="str">
            <v/>
          </cell>
          <cell r="F234" t="str">
            <v>Z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>Z</v>
          </cell>
          <cell r="Y234">
            <v>203</v>
          </cell>
          <cell r="Z234" t="str">
            <v/>
          </cell>
        </row>
        <row r="235">
          <cell r="B235">
            <v>204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>Z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>Z</v>
          </cell>
          <cell r="Y235">
            <v>204</v>
          </cell>
          <cell r="Z235" t="str">
            <v/>
          </cell>
        </row>
        <row r="236">
          <cell r="B236">
            <v>205</v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>Z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>Z</v>
          </cell>
          <cell r="Y236">
            <v>205</v>
          </cell>
          <cell r="Z236" t="str">
            <v/>
          </cell>
        </row>
        <row r="237">
          <cell r="B237">
            <v>206</v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>Z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>Z</v>
          </cell>
          <cell r="Y237">
            <v>206</v>
          </cell>
          <cell r="Z237" t="str">
            <v/>
          </cell>
        </row>
        <row r="238">
          <cell r="B238">
            <v>207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>Z</v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>Z</v>
          </cell>
          <cell r="Y238">
            <v>207</v>
          </cell>
          <cell r="Z238" t="str">
            <v/>
          </cell>
        </row>
        <row r="239">
          <cell r="B239">
            <v>208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>Z</v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>Z</v>
          </cell>
          <cell r="Y239">
            <v>208</v>
          </cell>
          <cell r="Z239" t="str">
            <v/>
          </cell>
        </row>
      </sheetData>
      <sheetData sheetId="10">
        <row r="4">
          <cell r="E4" t="str">
            <v>0:0</v>
          </cell>
          <cell r="F4" t="str">
            <v>0:0</v>
          </cell>
          <cell r="G4" t="str">
            <v>0:0</v>
          </cell>
          <cell r="H4" t="str">
            <v>0:0</v>
          </cell>
          <cell r="I4" t="str">
            <v>0:0</v>
          </cell>
          <cell r="J4" t="str">
            <v/>
          </cell>
          <cell r="K4" t="str">
            <v/>
          </cell>
          <cell r="M4">
            <v>0</v>
          </cell>
          <cell r="N4">
            <v>0</v>
          </cell>
          <cell r="O4">
            <v>0</v>
          </cell>
          <cell r="P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D5" t="str">
            <v>0:0</v>
          </cell>
          <cell r="F5" t="str">
            <v>0:0</v>
          </cell>
          <cell r="G5" t="str">
            <v>0:0</v>
          </cell>
          <cell r="H5" t="str">
            <v>0:0</v>
          </cell>
          <cell r="I5" t="str">
            <v>0:0</v>
          </cell>
          <cell r="J5" t="str">
            <v/>
          </cell>
          <cell r="K5" t="str">
            <v/>
          </cell>
          <cell r="M5">
            <v>0</v>
          </cell>
          <cell r="N5">
            <v>0</v>
          </cell>
          <cell r="O5">
            <v>0</v>
          </cell>
          <cell r="P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</row>
        <row r="6">
          <cell r="D6" t="str">
            <v>0:0</v>
          </cell>
          <cell r="E6" t="str">
            <v>0:0</v>
          </cell>
          <cell r="G6" t="str">
            <v>0:0</v>
          </cell>
          <cell r="H6" t="str">
            <v>0:0</v>
          </cell>
          <cell r="I6" t="str">
            <v>0:0</v>
          </cell>
          <cell r="J6" t="str">
            <v/>
          </cell>
          <cell r="K6" t="str">
            <v/>
          </cell>
          <cell r="M6">
            <v>0</v>
          </cell>
          <cell r="N6">
            <v>0</v>
          </cell>
          <cell r="O6">
            <v>0</v>
          </cell>
          <cell r="P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D7" t="str">
            <v>0:0</v>
          </cell>
          <cell r="E7" t="str">
            <v>0:0</v>
          </cell>
          <cell r="F7" t="str">
            <v>0:0</v>
          </cell>
          <cell r="H7" t="str">
            <v>0:0</v>
          </cell>
          <cell r="I7" t="str">
            <v>0:0</v>
          </cell>
          <cell r="J7" t="str">
            <v/>
          </cell>
          <cell r="K7" t="str">
            <v/>
          </cell>
          <cell r="M7">
            <v>0</v>
          </cell>
          <cell r="N7">
            <v>0</v>
          </cell>
          <cell r="O7">
            <v>0</v>
          </cell>
          <cell r="P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D8" t="str">
            <v>0:0</v>
          </cell>
          <cell r="E8" t="str">
            <v>0:0</v>
          </cell>
          <cell r="F8" t="str">
            <v>0:0</v>
          </cell>
          <cell r="G8" t="str">
            <v>0:0</v>
          </cell>
          <cell r="I8" t="str">
            <v>0:0</v>
          </cell>
          <cell r="J8" t="str">
            <v/>
          </cell>
          <cell r="K8" t="str">
            <v/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</row>
        <row r="9">
          <cell r="D9" t="str">
            <v>0:0</v>
          </cell>
          <cell r="E9" t="str">
            <v>0:0</v>
          </cell>
          <cell r="F9" t="str">
            <v>0:0</v>
          </cell>
          <cell r="G9" t="str">
            <v>0:0</v>
          </cell>
          <cell r="H9" t="str">
            <v>0:0</v>
          </cell>
          <cell r="J9" t="str">
            <v/>
          </cell>
          <cell r="K9" t="str">
            <v/>
          </cell>
          <cell r="M9">
            <v>0</v>
          </cell>
          <cell r="N9">
            <v>0</v>
          </cell>
          <cell r="O9">
            <v>0</v>
          </cell>
          <cell r="P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K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6">
          <cell r="E16" t="str">
            <v>0:0</v>
          </cell>
          <cell r="F16" t="str">
            <v>0:0</v>
          </cell>
          <cell r="G16" t="str">
            <v>0:0</v>
          </cell>
          <cell r="H16" t="str">
            <v>0:0</v>
          </cell>
          <cell r="I16" t="str">
            <v>0:0</v>
          </cell>
          <cell r="J16" t="str">
            <v/>
          </cell>
          <cell r="K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D17" t="str">
            <v>0:0</v>
          </cell>
          <cell r="F17" t="str">
            <v>0:0</v>
          </cell>
          <cell r="G17" t="str">
            <v>0:0</v>
          </cell>
          <cell r="H17" t="str">
            <v>0:0</v>
          </cell>
          <cell r="I17" t="str">
            <v>0:0</v>
          </cell>
          <cell r="J17" t="str">
            <v/>
          </cell>
          <cell r="K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D18" t="str">
            <v>0:0</v>
          </cell>
          <cell r="E18" t="str">
            <v>0:0</v>
          </cell>
          <cell r="G18" t="str">
            <v>0:0</v>
          </cell>
          <cell r="H18" t="str">
            <v>0:0</v>
          </cell>
          <cell r="I18" t="str">
            <v>0:0</v>
          </cell>
          <cell r="J18" t="str">
            <v/>
          </cell>
          <cell r="K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D19" t="str">
            <v>0:0</v>
          </cell>
          <cell r="E19" t="str">
            <v>0:0</v>
          </cell>
          <cell r="F19" t="str">
            <v>0:0</v>
          </cell>
          <cell r="H19" t="str">
            <v>0:0</v>
          </cell>
          <cell r="I19" t="str">
            <v>0:0</v>
          </cell>
          <cell r="J19" t="str">
            <v/>
          </cell>
          <cell r="K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D20" t="str">
            <v>0:0</v>
          </cell>
          <cell r="E20" t="str">
            <v>0:0</v>
          </cell>
          <cell r="F20" t="str">
            <v>0:0</v>
          </cell>
          <cell r="G20" t="str">
            <v>0:0</v>
          </cell>
          <cell r="I20" t="str">
            <v>0:0</v>
          </cell>
          <cell r="J20" t="str">
            <v/>
          </cell>
          <cell r="K20" t="str">
            <v/>
          </cell>
          <cell r="M20">
            <v>0</v>
          </cell>
          <cell r="N20">
            <v>0</v>
          </cell>
          <cell r="O20">
            <v>0</v>
          </cell>
          <cell r="P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D21" t="str">
            <v>0:0</v>
          </cell>
          <cell r="E21" t="str">
            <v>0:0</v>
          </cell>
          <cell r="F21" t="str">
            <v>0:0</v>
          </cell>
          <cell r="G21" t="str">
            <v>0:0</v>
          </cell>
          <cell r="H21" t="str">
            <v>0:0</v>
          </cell>
          <cell r="J21" t="str">
            <v/>
          </cell>
          <cell r="K21" t="str">
            <v/>
          </cell>
          <cell r="M21">
            <v>0</v>
          </cell>
          <cell r="N21">
            <v>0</v>
          </cell>
          <cell r="O21">
            <v>0</v>
          </cell>
          <cell r="P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8">
          <cell r="E28" t="str">
            <v>0:0</v>
          </cell>
          <cell r="F28" t="str">
            <v>0:0</v>
          </cell>
          <cell r="G28" t="str">
            <v>0:0</v>
          </cell>
          <cell r="H28" t="str">
            <v>0:0</v>
          </cell>
          <cell r="I28" t="str">
            <v>0:0</v>
          </cell>
          <cell r="J28" t="str">
            <v/>
          </cell>
          <cell r="K28" t="str">
            <v/>
          </cell>
          <cell r="M28">
            <v>0</v>
          </cell>
          <cell r="N28">
            <v>0</v>
          </cell>
          <cell r="O28">
            <v>0</v>
          </cell>
          <cell r="P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D29" t="str">
            <v>0:0</v>
          </cell>
          <cell r="F29" t="str">
            <v>0:0</v>
          </cell>
          <cell r="G29" t="str">
            <v>0:0</v>
          </cell>
          <cell r="H29" t="str">
            <v>0:0</v>
          </cell>
          <cell r="I29" t="str">
            <v>0:0</v>
          </cell>
          <cell r="J29" t="str">
            <v/>
          </cell>
          <cell r="K29" t="str">
            <v/>
          </cell>
          <cell r="M29">
            <v>0</v>
          </cell>
          <cell r="N29">
            <v>0</v>
          </cell>
          <cell r="O29">
            <v>0</v>
          </cell>
          <cell r="P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D30" t="str">
            <v>0:0</v>
          </cell>
          <cell r="E30" t="str">
            <v>0:0</v>
          </cell>
          <cell r="G30" t="str">
            <v>0:0</v>
          </cell>
          <cell r="H30" t="str">
            <v>0:0</v>
          </cell>
          <cell r="I30" t="str">
            <v>0:0</v>
          </cell>
          <cell r="J30" t="str">
            <v/>
          </cell>
          <cell r="K30" t="str">
            <v/>
          </cell>
          <cell r="M30">
            <v>0</v>
          </cell>
          <cell r="N30">
            <v>0</v>
          </cell>
          <cell r="O30">
            <v>0</v>
          </cell>
          <cell r="P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D31" t="str">
            <v>0:0</v>
          </cell>
          <cell r="E31" t="str">
            <v>0:0</v>
          </cell>
          <cell r="F31" t="str">
            <v>0:0</v>
          </cell>
          <cell r="H31" t="str">
            <v>0:0</v>
          </cell>
          <cell r="I31" t="str">
            <v>0:0</v>
          </cell>
          <cell r="J31" t="str">
            <v/>
          </cell>
          <cell r="K31" t="str">
            <v/>
          </cell>
          <cell r="M31">
            <v>0</v>
          </cell>
          <cell r="N31">
            <v>0</v>
          </cell>
          <cell r="O31">
            <v>0</v>
          </cell>
          <cell r="P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D32" t="str">
            <v>0:0</v>
          </cell>
          <cell r="E32" t="str">
            <v>0:0</v>
          </cell>
          <cell r="F32" t="str">
            <v>0:0</v>
          </cell>
          <cell r="G32" t="str">
            <v>0:0</v>
          </cell>
          <cell r="I32" t="str">
            <v>0:0</v>
          </cell>
          <cell r="J32" t="str">
            <v/>
          </cell>
          <cell r="K32" t="str">
            <v/>
          </cell>
          <cell r="M32">
            <v>0</v>
          </cell>
          <cell r="N32">
            <v>0</v>
          </cell>
          <cell r="O32">
            <v>0</v>
          </cell>
          <cell r="P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D33" t="str">
            <v>0:0</v>
          </cell>
          <cell r="E33" t="str">
            <v>0:0</v>
          </cell>
          <cell r="F33" t="str">
            <v>0:0</v>
          </cell>
          <cell r="G33" t="str">
            <v>0:0</v>
          </cell>
          <cell r="H33" t="str">
            <v>0:0</v>
          </cell>
          <cell r="J33" t="str">
            <v/>
          </cell>
          <cell r="K33" t="str">
            <v/>
          </cell>
          <cell r="M33">
            <v>0</v>
          </cell>
          <cell r="N33">
            <v>0</v>
          </cell>
          <cell r="O33">
            <v>0</v>
          </cell>
          <cell r="P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40">
          <cell r="E40" t="str">
            <v>0:0</v>
          </cell>
          <cell r="F40" t="str">
            <v>0:0</v>
          </cell>
          <cell r="G40" t="str">
            <v>0:0</v>
          </cell>
          <cell r="H40" t="str">
            <v>0:0</v>
          </cell>
          <cell r="I40" t="str">
            <v>0:0</v>
          </cell>
          <cell r="J40" t="str">
            <v/>
          </cell>
          <cell r="K40" t="str">
            <v/>
          </cell>
          <cell r="M40">
            <v>0</v>
          </cell>
          <cell r="N40">
            <v>0</v>
          </cell>
          <cell r="O40">
            <v>0</v>
          </cell>
          <cell r="P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D41" t="str">
            <v>0:0</v>
          </cell>
          <cell r="F41" t="str">
            <v>0:0</v>
          </cell>
          <cell r="G41" t="str">
            <v>0:0</v>
          </cell>
          <cell r="H41" t="str">
            <v>0:0</v>
          </cell>
          <cell r="I41" t="str">
            <v>0:0</v>
          </cell>
          <cell r="J41" t="str">
            <v/>
          </cell>
          <cell r="K41" t="str">
            <v/>
          </cell>
          <cell r="M41">
            <v>0</v>
          </cell>
          <cell r="N41">
            <v>0</v>
          </cell>
          <cell r="O41">
            <v>0</v>
          </cell>
          <cell r="P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D42" t="str">
            <v>0:0</v>
          </cell>
          <cell r="E42" t="str">
            <v>0:0</v>
          </cell>
          <cell r="G42" t="str">
            <v>0:0</v>
          </cell>
          <cell r="H42" t="str">
            <v>0:0</v>
          </cell>
          <cell r="I42" t="str">
            <v>0:0</v>
          </cell>
          <cell r="J42" t="str">
            <v/>
          </cell>
          <cell r="K42" t="str">
            <v/>
          </cell>
          <cell r="M42">
            <v>0</v>
          </cell>
          <cell r="N42">
            <v>0</v>
          </cell>
          <cell r="O42">
            <v>0</v>
          </cell>
          <cell r="P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D43" t="str">
            <v>0:0</v>
          </cell>
          <cell r="E43" t="str">
            <v>0:0</v>
          </cell>
          <cell r="F43" t="str">
            <v>0:0</v>
          </cell>
          <cell r="H43" t="str">
            <v>0:0</v>
          </cell>
          <cell r="I43" t="str">
            <v>0:0</v>
          </cell>
          <cell r="J43" t="str">
            <v/>
          </cell>
          <cell r="K43" t="str">
            <v/>
          </cell>
          <cell r="M43">
            <v>0</v>
          </cell>
          <cell r="N43">
            <v>0</v>
          </cell>
          <cell r="O43">
            <v>0</v>
          </cell>
          <cell r="P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D44" t="str">
            <v>0:0</v>
          </cell>
          <cell r="E44" t="str">
            <v>0:0</v>
          </cell>
          <cell r="F44" t="str">
            <v>0:0</v>
          </cell>
          <cell r="G44" t="str">
            <v>0:0</v>
          </cell>
          <cell r="I44" t="str">
            <v>0:0</v>
          </cell>
          <cell r="J44" t="str">
            <v/>
          </cell>
          <cell r="K44" t="str">
            <v/>
          </cell>
          <cell r="M44">
            <v>0</v>
          </cell>
          <cell r="N44">
            <v>0</v>
          </cell>
          <cell r="O44">
            <v>0</v>
          </cell>
          <cell r="P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D45" t="str">
            <v>0:0</v>
          </cell>
          <cell r="E45" t="str">
            <v>0:0</v>
          </cell>
          <cell r="F45" t="str">
            <v>0:0</v>
          </cell>
          <cell r="G45" t="str">
            <v>0:0</v>
          </cell>
          <cell r="H45" t="str">
            <v>0:0</v>
          </cell>
          <cell r="J45" t="str">
            <v/>
          </cell>
          <cell r="K45" t="str">
            <v/>
          </cell>
          <cell r="M45">
            <v>0</v>
          </cell>
          <cell r="N45">
            <v>0</v>
          </cell>
          <cell r="O45">
            <v>0</v>
          </cell>
          <cell r="P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K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52">
          <cell r="E52" t="str">
            <v>0:0</v>
          </cell>
          <cell r="F52" t="str">
            <v>0:0</v>
          </cell>
          <cell r="G52" t="str">
            <v>0:0</v>
          </cell>
          <cell r="H52" t="str">
            <v>0:0</v>
          </cell>
          <cell r="I52" t="str">
            <v>0:0</v>
          </cell>
          <cell r="J52" t="str">
            <v/>
          </cell>
          <cell r="K52" t="str">
            <v/>
          </cell>
          <cell r="M52">
            <v>0</v>
          </cell>
          <cell r="N52">
            <v>0</v>
          </cell>
          <cell r="O52">
            <v>0</v>
          </cell>
          <cell r="P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D53" t="str">
            <v>0:0</v>
          </cell>
          <cell r="F53" t="str">
            <v>0:0</v>
          </cell>
          <cell r="G53" t="str">
            <v>0:0</v>
          </cell>
          <cell r="H53" t="str">
            <v>0:0</v>
          </cell>
          <cell r="I53" t="str">
            <v>0:0</v>
          </cell>
          <cell r="J53" t="str">
            <v/>
          </cell>
          <cell r="K53" t="str">
            <v/>
          </cell>
          <cell r="M53">
            <v>0</v>
          </cell>
          <cell r="N53">
            <v>0</v>
          </cell>
          <cell r="O53">
            <v>0</v>
          </cell>
          <cell r="P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D54" t="str">
            <v>0:0</v>
          </cell>
          <cell r="E54" t="str">
            <v>0:0</v>
          </cell>
          <cell r="G54" t="str">
            <v>0:0</v>
          </cell>
          <cell r="H54" t="str">
            <v>0:0</v>
          </cell>
          <cell r="I54" t="str">
            <v>0:0</v>
          </cell>
          <cell r="J54" t="str">
            <v/>
          </cell>
          <cell r="K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D55" t="str">
            <v>0:0</v>
          </cell>
          <cell r="E55" t="str">
            <v>0:0</v>
          </cell>
          <cell r="F55" t="str">
            <v>0:0</v>
          </cell>
          <cell r="H55" t="str">
            <v>0:0</v>
          </cell>
          <cell r="I55" t="str">
            <v>0:0</v>
          </cell>
          <cell r="J55" t="str">
            <v/>
          </cell>
          <cell r="K55" t="str">
            <v/>
          </cell>
          <cell r="M55">
            <v>0</v>
          </cell>
          <cell r="N55">
            <v>0</v>
          </cell>
          <cell r="O55">
            <v>0</v>
          </cell>
          <cell r="P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D56" t="str">
            <v>0:0</v>
          </cell>
          <cell r="E56" t="str">
            <v>0:0</v>
          </cell>
          <cell r="F56" t="str">
            <v>0:0</v>
          </cell>
          <cell r="G56" t="str">
            <v>0:0</v>
          </cell>
          <cell r="I56" t="str">
            <v>0:0</v>
          </cell>
          <cell r="J56" t="str">
            <v/>
          </cell>
          <cell r="K56" t="str">
            <v/>
          </cell>
          <cell r="M56">
            <v>0</v>
          </cell>
          <cell r="N56">
            <v>0</v>
          </cell>
          <cell r="O56">
            <v>0</v>
          </cell>
          <cell r="P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D57" t="str">
            <v>0:0</v>
          </cell>
          <cell r="E57" t="str">
            <v>0:0</v>
          </cell>
          <cell r="F57" t="str">
            <v>0:0</v>
          </cell>
          <cell r="G57" t="str">
            <v>0:0</v>
          </cell>
          <cell r="H57" t="str">
            <v>0:0</v>
          </cell>
          <cell r="J57" t="str">
            <v/>
          </cell>
          <cell r="K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4">
          <cell r="E64" t="str">
            <v>0:0</v>
          </cell>
          <cell r="F64" t="str">
            <v>0:0</v>
          </cell>
          <cell r="G64" t="str">
            <v>0:0</v>
          </cell>
          <cell r="H64" t="str">
            <v>0:0</v>
          </cell>
          <cell r="I64" t="str">
            <v>0:0</v>
          </cell>
          <cell r="J64" t="str">
            <v/>
          </cell>
          <cell r="K64" t="str">
            <v/>
          </cell>
          <cell r="M64">
            <v>0</v>
          </cell>
          <cell r="N64">
            <v>0</v>
          </cell>
          <cell r="O64">
            <v>0</v>
          </cell>
          <cell r="P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D65" t="str">
            <v>0:0</v>
          </cell>
          <cell r="F65" t="str">
            <v>0:0</v>
          </cell>
          <cell r="G65" t="str">
            <v>0:0</v>
          </cell>
          <cell r="H65" t="str">
            <v>0:0</v>
          </cell>
          <cell r="I65" t="str">
            <v>0:0</v>
          </cell>
          <cell r="J65" t="str">
            <v/>
          </cell>
          <cell r="K65" t="str">
            <v/>
          </cell>
          <cell r="M65">
            <v>0</v>
          </cell>
          <cell r="N65">
            <v>0</v>
          </cell>
          <cell r="O65">
            <v>0</v>
          </cell>
          <cell r="P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D66" t="str">
            <v>0:0</v>
          </cell>
          <cell r="E66" t="str">
            <v>0:0</v>
          </cell>
          <cell r="G66" t="str">
            <v>0:0</v>
          </cell>
          <cell r="H66" t="str">
            <v>0:0</v>
          </cell>
          <cell r="I66" t="str">
            <v>0:0</v>
          </cell>
          <cell r="J66" t="str">
            <v/>
          </cell>
          <cell r="K66" t="str">
            <v/>
          </cell>
          <cell r="M66">
            <v>0</v>
          </cell>
          <cell r="N66">
            <v>0</v>
          </cell>
          <cell r="O66">
            <v>0</v>
          </cell>
          <cell r="P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D67" t="str">
            <v>0:0</v>
          </cell>
          <cell r="E67" t="str">
            <v>0:0</v>
          </cell>
          <cell r="F67" t="str">
            <v>0:0</v>
          </cell>
          <cell r="H67" t="str">
            <v>0:0</v>
          </cell>
          <cell r="I67" t="str">
            <v>0:0</v>
          </cell>
          <cell r="J67" t="str">
            <v/>
          </cell>
          <cell r="K67" t="str">
            <v/>
          </cell>
          <cell r="M67">
            <v>0</v>
          </cell>
          <cell r="N67">
            <v>0</v>
          </cell>
          <cell r="O67">
            <v>0</v>
          </cell>
          <cell r="P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D68" t="str">
            <v>0:0</v>
          </cell>
          <cell r="E68" t="str">
            <v>0:0</v>
          </cell>
          <cell r="F68" t="str">
            <v>0:0</v>
          </cell>
          <cell r="G68" t="str">
            <v>0:0</v>
          </cell>
          <cell r="I68" t="str">
            <v>0:0</v>
          </cell>
          <cell r="J68" t="str">
            <v/>
          </cell>
          <cell r="K68" t="str">
            <v/>
          </cell>
          <cell r="M68">
            <v>0</v>
          </cell>
          <cell r="N68">
            <v>0</v>
          </cell>
          <cell r="O68">
            <v>0</v>
          </cell>
          <cell r="P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D69" t="str">
            <v>0:0</v>
          </cell>
          <cell r="E69" t="str">
            <v>0:0</v>
          </cell>
          <cell r="F69" t="str">
            <v>0:0</v>
          </cell>
          <cell r="G69" t="str">
            <v>0:0</v>
          </cell>
          <cell r="H69" t="str">
            <v>0:0</v>
          </cell>
          <cell r="J69" t="str">
            <v/>
          </cell>
          <cell r="K69" t="str">
            <v/>
          </cell>
          <cell r="M69">
            <v>0</v>
          </cell>
          <cell r="N69">
            <v>0</v>
          </cell>
          <cell r="O69">
            <v>0</v>
          </cell>
          <cell r="P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6">
          <cell r="E76" t="str">
            <v>0:0</v>
          </cell>
          <cell r="F76" t="str">
            <v>0:0</v>
          </cell>
          <cell r="G76" t="str">
            <v>0:0</v>
          </cell>
          <cell r="H76" t="str">
            <v>0:0</v>
          </cell>
          <cell r="I76" t="str">
            <v/>
          </cell>
          <cell r="J76" t="str">
            <v/>
          </cell>
          <cell r="K76" t="str">
            <v/>
          </cell>
          <cell r="M76">
            <v>0</v>
          </cell>
          <cell r="N76">
            <v>0</v>
          </cell>
          <cell r="O76">
            <v>0</v>
          </cell>
          <cell r="P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D77" t="str">
            <v>0:0</v>
          </cell>
          <cell r="F77" t="str">
            <v>0:0</v>
          </cell>
          <cell r="G77" t="str">
            <v>0:0</v>
          </cell>
          <cell r="H77" t="str">
            <v>0:0</v>
          </cell>
          <cell r="I77" t="str">
            <v/>
          </cell>
          <cell r="J77" t="str">
            <v/>
          </cell>
          <cell r="K77" t="str">
            <v/>
          </cell>
          <cell r="M77">
            <v>0</v>
          </cell>
          <cell r="N77">
            <v>0</v>
          </cell>
          <cell r="O77">
            <v>0</v>
          </cell>
          <cell r="P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D78" t="str">
            <v>0:0</v>
          </cell>
          <cell r="E78" t="str">
            <v>0:0</v>
          </cell>
          <cell r="G78" t="str">
            <v>0:0</v>
          </cell>
          <cell r="H78" t="str">
            <v>0:0</v>
          </cell>
          <cell r="I78" t="str">
            <v/>
          </cell>
          <cell r="J78" t="str">
            <v/>
          </cell>
          <cell r="K78" t="str">
            <v/>
          </cell>
          <cell r="M78">
            <v>0</v>
          </cell>
          <cell r="N78">
            <v>0</v>
          </cell>
          <cell r="O78">
            <v>0</v>
          </cell>
          <cell r="P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D79" t="str">
            <v>0:0</v>
          </cell>
          <cell r="E79" t="str">
            <v>0:0</v>
          </cell>
          <cell r="F79" t="str">
            <v>0:0</v>
          </cell>
          <cell r="H79" t="str">
            <v>0:0</v>
          </cell>
          <cell r="I79" t="str">
            <v/>
          </cell>
          <cell r="J79" t="str">
            <v/>
          </cell>
          <cell r="K79" t="str">
            <v/>
          </cell>
          <cell r="M79">
            <v>0</v>
          </cell>
          <cell r="N79">
            <v>0</v>
          </cell>
          <cell r="O79">
            <v>0</v>
          </cell>
          <cell r="P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D80" t="str">
            <v>0:0</v>
          </cell>
          <cell r="E80" t="str">
            <v>0:0</v>
          </cell>
          <cell r="F80" t="str">
            <v>0:0</v>
          </cell>
          <cell r="G80" t="str">
            <v>0:0</v>
          </cell>
          <cell r="I80" t="str">
            <v/>
          </cell>
          <cell r="J80" t="str">
            <v/>
          </cell>
          <cell r="K80" t="str">
            <v/>
          </cell>
          <cell r="M80">
            <v>0</v>
          </cell>
          <cell r="N80">
            <v>0</v>
          </cell>
          <cell r="O80">
            <v>0</v>
          </cell>
          <cell r="P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K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8">
          <cell r="E88" t="str">
            <v>0:0</v>
          </cell>
          <cell r="F88" t="str">
            <v>0:0</v>
          </cell>
          <cell r="G88" t="str">
            <v>0:0</v>
          </cell>
          <cell r="H88" t="str">
            <v>0:0</v>
          </cell>
          <cell r="I88" t="str">
            <v/>
          </cell>
          <cell r="J88" t="str">
            <v/>
          </cell>
          <cell r="K88" t="str">
            <v/>
          </cell>
          <cell r="M88">
            <v>0</v>
          </cell>
          <cell r="N88">
            <v>0</v>
          </cell>
          <cell r="O88">
            <v>0</v>
          </cell>
          <cell r="P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D89" t="str">
            <v>0:0</v>
          </cell>
          <cell r="F89" t="str">
            <v>0:0</v>
          </cell>
          <cell r="G89" t="str">
            <v>0:0</v>
          </cell>
          <cell r="H89" t="str">
            <v>0:0</v>
          </cell>
          <cell r="I89" t="str">
            <v/>
          </cell>
          <cell r="J89" t="str">
            <v/>
          </cell>
          <cell r="K89" t="str">
            <v/>
          </cell>
          <cell r="M89">
            <v>0</v>
          </cell>
          <cell r="N89">
            <v>0</v>
          </cell>
          <cell r="O89">
            <v>0</v>
          </cell>
          <cell r="P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D90" t="str">
            <v>0:0</v>
          </cell>
          <cell r="E90" t="str">
            <v>0:0</v>
          </cell>
          <cell r="G90" t="str">
            <v>0:0</v>
          </cell>
          <cell r="H90" t="str">
            <v>0:0</v>
          </cell>
          <cell r="I90" t="str">
            <v/>
          </cell>
          <cell r="J90" t="str">
            <v/>
          </cell>
          <cell r="K90" t="str">
            <v/>
          </cell>
          <cell r="M90">
            <v>0</v>
          </cell>
          <cell r="N90">
            <v>0</v>
          </cell>
          <cell r="O90">
            <v>0</v>
          </cell>
          <cell r="P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D91" t="str">
            <v>0:0</v>
          </cell>
          <cell r="E91" t="str">
            <v>0:0</v>
          </cell>
          <cell r="F91" t="str">
            <v>0:0</v>
          </cell>
          <cell r="H91" t="str">
            <v>0:0</v>
          </cell>
          <cell r="I91" t="str">
            <v/>
          </cell>
          <cell r="J91" t="str">
            <v/>
          </cell>
          <cell r="K91" t="str">
            <v/>
          </cell>
          <cell r="M91">
            <v>0</v>
          </cell>
          <cell r="N91">
            <v>0</v>
          </cell>
          <cell r="O91">
            <v>0</v>
          </cell>
          <cell r="P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D92" t="str">
            <v>0:0</v>
          </cell>
          <cell r="E92" t="str">
            <v>0:0</v>
          </cell>
          <cell r="F92" t="str">
            <v>0:0</v>
          </cell>
          <cell r="G92" t="str">
            <v>0:0</v>
          </cell>
          <cell r="I92" t="str">
            <v/>
          </cell>
          <cell r="J92" t="str">
            <v/>
          </cell>
          <cell r="K92" t="str">
            <v/>
          </cell>
          <cell r="M92">
            <v>0</v>
          </cell>
          <cell r="N92">
            <v>0</v>
          </cell>
          <cell r="O92">
            <v>0</v>
          </cell>
          <cell r="P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J93" t="str">
            <v/>
          </cell>
          <cell r="K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K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100">
          <cell r="E100" t="str">
            <v>0:0</v>
          </cell>
          <cell r="F100" t="str">
            <v>0:0</v>
          </cell>
          <cell r="G100" t="str">
            <v>0:0</v>
          </cell>
          <cell r="H100" t="str">
            <v>0:0</v>
          </cell>
          <cell r="I100" t="str">
            <v/>
          </cell>
          <cell r="J100" t="str">
            <v/>
          </cell>
          <cell r="K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D101" t="str">
            <v>0:0</v>
          </cell>
          <cell r="F101" t="str">
            <v>0:0</v>
          </cell>
          <cell r="G101" t="str">
            <v>0:0</v>
          </cell>
          <cell r="H101" t="str">
            <v>0:0</v>
          </cell>
          <cell r="I101" t="str">
            <v/>
          </cell>
          <cell r="J101" t="str">
            <v/>
          </cell>
          <cell r="K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D102" t="str">
            <v>0:0</v>
          </cell>
          <cell r="E102" t="str">
            <v>0:0</v>
          </cell>
          <cell r="G102" t="str">
            <v>0:0</v>
          </cell>
          <cell r="H102" t="str">
            <v>0:0</v>
          </cell>
          <cell r="I102" t="str">
            <v/>
          </cell>
          <cell r="J102" t="str">
            <v/>
          </cell>
          <cell r="K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D103" t="str">
            <v>0:0</v>
          </cell>
          <cell r="E103" t="str">
            <v>0:0</v>
          </cell>
          <cell r="F103" t="str">
            <v>0:0</v>
          </cell>
          <cell r="H103" t="str">
            <v>0:0</v>
          </cell>
          <cell r="I103" t="str">
            <v/>
          </cell>
          <cell r="J103" t="str">
            <v/>
          </cell>
          <cell r="K103" t="str">
            <v/>
          </cell>
          <cell r="M103">
            <v>0</v>
          </cell>
          <cell r="N103">
            <v>0</v>
          </cell>
          <cell r="O103">
            <v>0</v>
          </cell>
          <cell r="P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D104" t="str">
            <v>0:0</v>
          </cell>
          <cell r="E104" t="str">
            <v>0:0</v>
          </cell>
          <cell r="F104" t="str">
            <v>0:0</v>
          </cell>
          <cell r="G104" t="str">
            <v>0:0</v>
          </cell>
          <cell r="I104" t="str">
            <v/>
          </cell>
          <cell r="J104" t="str">
            <v/>
          </cell>
          <cell r="K104" t="str">
            <v/>
          </cell>
          <cell r="M104">
            <v>0</v>
          </cell>
          <cell r="N104">
            <v>0</v>
          </cell>
          <cell r="O104">
            <v>0</v>
          </cell>
          <cell r="P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J105" t="str">
            <v/>
          </cell>
          <cell r="K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K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</row>
        <row r="112">
          <cell r="E112" t="str">
            <v>0:0</v>
          </cell>
          <cell r="F112" t="str">
            <v>0:0</v>
          </cell>
          <cell r="G112" t="str">
            <v>0:0</v>
          </cell>
          <cell r="H112" t="str">
            <v>0:0</v>
          </cell>
          <cell r="I112" t="str">
            <v/>
          </cell>
          <cell r="J112" t="str">
            <v/>
          </cell>
          <cell r="K112" t="str">
            <v/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D113" t="str">
            <v>0:0</v>
          </cell>
          <cell r="F113" t="str">
            <v>0:0</v>
          </cell>
          <cell r="G113" t="str">
            <v>0:0</v>
          </cell>
          <cell r="H113" t="str">
            <v>0:0</v>
          </cell>
          <cell r="I113" t="str">
            <v/>
          </cell>
          <cell r="J113" t="str">
            <v/>
          </cell>
          <cell r="K113" t="str">
            <v/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D114" t="str">
            <v>0:0</v>
          </cell>
          <cell r="E114" t="str">
            <v>0:0</v>
          </cell>
          <cell r="G114" t="str">
            <v>0:0</v>
          </cell>
          <cell r="H114" t="str">
            <v>0:0</v>
          </cell>
          <cell r="I114" t="str">
            <v/>
          </cell>
          <cell r="J114" t="str">
            <v/>
          </cell>
          <cell r="K114" t="str">
            <v/>
          </cell>
          <cell r="M114">
            <v>0</v>
          </cell>
          <cell r="N114">
            <v>0</v>
          </cell>
          <cell r="O114">
            <v>0</v>
          </cell>
          <cell r="P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</row>
        <row r="115">
          <cell r="D115" t="str">
            <v>0:0</v>
          </cell>
          <cell r="E115" t="str">
            <v>0:0</v>
          </cell>
          <cell r="F115" t="str">
            <v>0:0</v>
          </cell>
          <cell r="H115" t="str">
            <v>0:0</v>
          </cell>
          <cell r="I115" t="str">
            <v/>
          </cell>
          <cell r="J115" t="str">
            <v/>
          </cell>
          <cell r="K115" t="str">
            <v/>
          </cell>
          <cell r="M115">
            <v>0</v>
          </cell>
          <cell r="N115">
            <v>0</v>
          </cell>
          <cell r="O115">
            <v>0</v>
          </cell>
          <cell r="P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</row>
        <row r="116">
          <cell r="D116" t="str">
            <v>0:0</v>
          </cell>
          <cell r="E116" t="str">
            <v>0:0</v>
          </cell>
          <cell r="F116" t="str">
            <v>0:0</v>
          </cell>
          <cell r="G116" t="str">
            <v>0:0</v>
          </cell>
          <cell r="I116" t="str">
            <v/>
          </cell>
          <cell r="J116" t="str">
            <v/>
          </cell>
          <cell r="K116" t="str">
            <v/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J117" t="str">
            <v/>
          </cell>
          <cell r="K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K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</row>
        <row r="124">
          <cell r="E124" t="str">
            <v>0:0</v>
          </cell>
          <cell r="F124" t="str">
            <v>0:0</v>
          </cell>
          <cell r="G124" t="str">
            <v>0:0</v>
          </cell>
          <cell r="H124" t="str">
            <v>0:0</v>
          </cell>
          <cell r="I124" t="str">
            <v/>
          </cell>
          <cell r="J124" t="str">
            <v/>
          </cell>
          <cell r="K124" t="str">
            <v/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D125" t="str">
            <v>0:0</v>
          </cell>
          <cell r="F125" t="str">
            <v>0:0</v>
          </cell>
          <cell r="G125" t="str">
            <v>0:0</v>
          </cell>
          <cell r="H125" t="str">
            <v>0:0</v>
          </cell>
          <cell r="I125" t="str">
            <v/>
          </cell>
          <cell r="J125" t="str">
            <v/>
          </cell>
          <cell r="K125" t="str">
            <v/>
          </cell>
          <cell r="M125">
            <v>0</v>
          </cell>
          <cell r="N125">
            <v>0</v>
          </cell>
          <cell r="O125">
            <v>0</v>
          </cell>
          <cell r="P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</row>
        <row r="126">
          <cell r="D126" t="str">
            <v>0:0</v>
          </cell>
          <cell r="E126" t="str">
            <v>0:0</v>
          </cell>
          <cell r="G126" t="str">
            <v>0:0</v>
          </cell>
          <cell r="H126" t="str">
            <v>0:0</v>
          </cell>
          <cell r="I126" t="str">
            <v/>
          </cell>
          <cell r="J126" t="str">
            <v/>
          </cell>
          <cell r="K126" t="str">
            <v/>
          </cell>
          <cell r="M126">
            <v>0</v>
          </cell>
          <cell r="N126">
            <v>0</v>
          </cell>
          <cell r="O126">
            <v>0</v>
          </cell>
          <cell r="P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</row>
        <row r="127">
          <cell r="D127" t="str">
            <v>0:0</v>
          </cell>
          <cell r="E127" t="str">
            <v>0:0</v>
          </cell>
          <cell r="F127" t="str">
            <v>0:0</v>
          </cell>
          <cell r="H127" t="str">
            <v>0:0</v>
          </cell>
          <cell r="I127" t="str">
            <v/>
          </cell>
          <cell r="J127" t="str">
            <v/>
          </cell>
          <cell r="K127" t="str">
            <v/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D128" t="str">
            <v>0:0</v>
          </cell>
          <cell r="E128" t="str">
            <v>0:0</v>
          </cell>
          <cell r="F128" t="str">
            <v>0:0</v>
          </cell>
          <cell r="G128" t="str">
            <v>0:0</v>
          </cell>
          <cell r="I128" t="str">
            <v/>
          </cell>
          <cell r="J128" t="str">
            <v/>
          </cell>
          <cell r="K128" t="str">
            <v/>
          </cell>
          <cell r="M128">
            <v>0</v>
          </cell>
          <cell r="N128">
            <v>0</v>
          </cell>
          <cell r="O128">
            <v>0</v>
          </cell>
          <cell r="P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</row>
        <row r="129"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J129" t="str">
            <v/>
          </cell>
          <cell r="K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</row>
        <row r="130"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K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</row>
        <row r="136">
          <cell r="E136" t="str">
            <v>0:0</v>
          </cell>
          <cell r="F136" t="str">
            <v>0:0</v>
          </cell>
          <cell r="G136" t="str">
            <v>0:0</v>
          </cell>
          <cell r="H136" t="str">
            <v>0:0</v>
          </cell>
          <cell r="I136" t="str">
            <v/>
          </cell>
          <cell r="J136" t="str">
            <v/>
          </cell>
          <cell r="K136" t="str">
            <v/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D137" t="str">
            <v>0:0</v>
          </cell>
          <cell r="F137" t="str">
            <v>0:0</v>
          </cell>
          <cell r="G137" t="str">
            <v>0:0</v>
          </cell>
          <cell r="H137" t="str">
            <v>0:0</v>
          </cell>
          <cell r="I137" t="str">
            <v/>
          </cell>
          <cell r="J137" t="str">
            <v/>
          </cell>
          <cell r="K137" t="str">
            <v/>
          </cell>
          <cell r="M137">
            <v>0</v>
          </cell>
          <cell r="N137">
            <v>0</v>
          </cell>
          <cell r="O137">
            <v>0</v>
          </cell>
          <cell r="P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</row>
        <row r="138">
          <cell r="D138" t="str">
            <v>0:0</v>
          </cell>
          <cell r="E138" t="str">
            <v>0:0</v>
          </cell>
          <cell r="G138" t="str">
            <v>0:0</v>
          </cell>
          <cell r="H138" t="str">
            <v>0:0</v>
          </cell>
          <cell r="I138" t="str">
            <v/>
          </cell>
          <cell r="J138" t="str">
            <v/>
          </cell>
          <cell r="K138" t="str">
            <v/>
          </cell>
          <cell r="M138">
            <v>0</v>
          </cell>
          <cell r="N138">
            <v>0</v>
          </cell>
          <cell r="O138">
            <v>0</v>
          </cell>
          <cell r="P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D139" t="str">
            <v>0:0</v>
          </cell>
          <cell r="E139" t="str">
            <v>0:0</v>
          </cell>
          <cell r="F139" t="str">
            <v>0:0</v>
          </cell>
          <cell r="H139" t="str">
            <v>0:0</v>
          </cell>
          <cell r="I139" t="str">
            <v/>
          </cell>
          <cell r="J139" t="str">
            <v/>
          </cell>
          <cell r="K139" t="str">
            <v/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D140" t="str">
            <v>0:0</v>
          </cell>
          <cell r="E140" t="str">
            <v>0:0</v>
          </cell>
          <cell r="F140" t="str">
            <v>0:0</v>
          </cell>
          <cell r="G140" t="str">
            <v>0:0</v>
          </cell>
          <cell r="I140" t="str">
            <v/>
          </cell>
          <cell r="J140" t="str">
            <v/>
          </cell>
          <cell r="K140" t="str">
            <v/>
          </cell>
          <cell r="M140">
            <v>0</v>
          </cell>
          <cell r="N140">
            <v>0</v>
          </cell>
          <cell r="O140">
            <v>0</v>
          </cell>
          <cell r="P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J141" t="str">
            <v/>
          </cell>
          <cell r="K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K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</row>
        <row r="143"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D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D150" t="str">
            <v/>
          </cell>
          <cell r="E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D151" t="str">
            <v/>
          </cell>
          <cell r="E151" t="str">
            <v/>
          </cell>
          <cell r="F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</row>
        <row r="153"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J153" t="str">
            <v/>
          </cell>
          <cell r="K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</row>
        <row r="154"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K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</row>
        <row r="155"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D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</row>
        <row r="162">
          <cell r="D162" t="str">
            <v/>
          </cell>
          <cell r="E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</row>
        <row r="163">
          <cell r="D163" t="str">
            <v/>
          </cell>
          <cell r="E163" t="str">
            <v/>
          </cell>
          <cell r="F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</row>
        <row r="164"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</row>
        <row r="165"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J165" t="str">
            <v/>
          </cell>
          <cell r="K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</row>
        <row r="166"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K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</row>
        <row r="167"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</row>
        <row r="173">
          <cell r="D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</row>
        <row r="174">
          <cell r="D174" t="str">
            <v/>
          </cell>
          <cell r="E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</row>
        <row r="175">
          <cell r="D175" t="str">
            <v/>
          </cell>
          <cell r="E175" t="str">
            <v/>
          </cell>
          <cell r="F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</row>
        <row r="176"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I176" t="str">
            <v/>
          </cell>
          <cell r="J176" t="str">
            <v/>
          </cell>
          <cell r="K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</row>
        <row r="177"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J177" t="str">
            <v/>
          </cell>
          <cell r="K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</row>
        <row r="178"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K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</row>
        <row r="179"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</row>
        <row r="185">
          <cell r="D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</row>
        <row r="186">
          <cell r="D186" t="str">
            <v/>
          </cell>
          <cell r="E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</row>
        <row r="187">
          <cell r="D187" t="str">
            <v/>
          </cell>
          <cell r="E187" t="str">
            <v/>
          </cell>
          <cell r="F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</row>
        <row r="188"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K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</row>
        <row r="189"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J189" t="str">
            <v/>
          </cell>
          <cell r="K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</row>
        <row r="190"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K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</row>
        <row r="191"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</row>
        <row r="196">
          <cell r="E196" t="str">
            <v>0:0</v>
          </cell>
          <cell r="F196" t="str">
            <v>0:0</v>
          </cell>
          <cell r="G196" t="str">
            <v>0:0</v>
          </cell>
          <cell r="H196" t="str">
            <v>0:0</v>
          </cell>
          <cell r="I196" t="str">
            <v/>
          </cell>
          <cell r="J196" t="str">
            <v/>
          </cell>
          <cell r="K196" t="str">
            <v/>
          </cell>
          <cell r="M196">
            <v>0</v>
          </cell>
          <cell r="N196">
            <v>0</v>
          </cell>
          <cell r="O196">
            <v>0</v>
          </cell>
          <cell r="P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</row>
        <row r="197">
          <cell r="D197" t="str">
            <v>0:0</v>
          </cell>
          <cell r="F197" t="str">
            <v>0:0</v>
          </cell>
          <cell r="G197" t="str">
            <v>0:0</v>
          </cell>
          <cell r="H197" t="str">
            <v>0:0</v>
          </cell>
          <cell r="I197" t="str">
            <v/>
          </cell>
          <cell r="J197" t="str">
            <v/>
          </cell>
          <cell r="K197" t="str">
            <v/>
          </cell>
          <cell r="M197">
            <v>0</v>
          </cell>
          <cell r="N197">
            <v>0</v>
          </cell>
          <cell r="O197">
            <v>0</v>
          </cell>
          <cell r="P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</row>
        <row r="198">
          <cell r="D198" t="str">
            <v>0:0</v>
          </cell>
          <cell r="E198" t="str">
            <v>0:0</v>
          </cell>
          <cell r="G198" t="str">
            <v>0:0</v>
          </cell>
          <cell r="H198" t="str">
            <v>0:0</v>
          </cell>
          <cell r="I198" t="str">
            <v/>
          </cell>
          <cell r="J198" t="str">
            <v/>
          </cell>
          <cell r="K198" t="str">
            <v/>
          </cell>
          <cell r="M198">
            <v>0</v>
          </cell>
          <cell r="N198">
            <v>0</v>
          </cell>
          <cell r="O198">
            <v>0</v>
          </cell>
          <cell r="P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</row>
        <row r="199">
          <cell r="D199" t="str">
            <v>0:0</v>
          </cell>
          <cell r="E199" t="str">
            <v>0:0</v>
          </cell>
          <cell r="F199" t="str">
            <v>0:0</v>
          </cell>
          <cell r="H199" t="str">
            <v>0:0</v>
          </cell>
          <cell r="I199" t="str">
            <v/>
          </cell>
          <cell r="J199" t="str">
            <v/>
          </cell>
          <cell r="K199" t="str">
            <v/>
          </cell>
          <cell r="M199">
            <v>0</v>
          </cell>
          <cell r="N199">
            <v>0</v>
          </cell>
          <cell r="O199">
            <v>0</v>
          </cell>
          <cell r="P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</row>
        <row r="200">
          <cell r="D200" t="str">
            <v>0:0</v>
          </cell>
          <cell r="E200" t="str">
            <v>0:0</v>
          </cell>
          <cell r="F200" t="str">
            <v>0:0</v>
          </cell>
          <cell r="G200" t="str">
            <v>0:0</v>
          </cell>
          <cell r="I200" t="str">
            <v/>
          </cell>
          <cell r="J200" t="str">
            <v/>
          </cell>
          <cell r="K200" t="str">
            <v/>
          </cell>
          <cell r="M200">
            <v>0</v>
          </cell>
          <cell r="N200">
            <v>0</v>
          </cell>
          <cell r="O200">
            <v>0</v>
          </cell>
          <cell r="P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</row>
        <row r="201"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J201" t="str">
            <v/>
          </cell>
          <cell r="K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</row>
        <row r="202"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K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</row>
        <row r="203"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</row>
        <row r="209">
          <cell r="D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</row>
        <row r="210">
          <cell r="D210" t="str">
            <v/>
          </cell>
          <cell r="E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</row>
        <row r="211">
          <cell r="D211" t="str">
            <v/>
          </cell>
          <cell r="E211" t="str">
            <v/>
          </cell>
          <cell r="F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</row>
        <row r="212"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</row>
        <row r="213"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J213" t="str">
            <v/>
          </cell>
          <cell r="K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</row>
        <row r="214"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K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</row>
        <row r="215"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</row>
        <row r="221">
          <cell r="D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</row>
        <row r="222">
          <cell r="D222" t="str">
            <v/>
          </cell>
          <cell r="E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</row>
        <row r="223">
          <cell r="D223" t="str">
            <v/>
          </cell>
          <cell r="E223" t="str">
            <v/>
          </cell>
          <cell r="F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</row>
        <row r="224"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J225" t="str">
            <v/>
          </cell>
          <cell r="K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K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</row>
        <row r="233">
          <cell r="D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</row>
        <row r="234">
          <cell r="D234" t="str">
            <v/>
          </cell>
          <cell r="E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</row>
        <row r="235">
          <cell r="D235" t="str">
            <v/>
          </cell>
          <cell r="E235" t="str">
            <v/>
          </cell>
          <cell r="F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</row>
        <row r="236"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I236" t="str">
            <v/>
          </cell>
          <cell r="J236" t="str">
            <v/>
          </cell>
          <cell r="K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</row>
        <row r="237"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J237" t="str">
            <v/>
          </cell>
          <cell r="K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</row>
        <row r="238"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K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</row>
        <row r="239"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36"/>
  <sheetViews>
    <sheetView tabSelected="1" topLeftCell="D1" workbookViewId="0">
      <selection activeCell="T5" sqref="T5"/>
    </sheetView>
  </sheetViews>
  <sheetFormatPr baseColWidth="10" defaultColWidth="8.83203125" defaultRowHeight="15" x14ac:dyDescent="0"/>
  <cols>
    <col min="1" max="1" width="3.1640625" style="61" hidden="1" customWidth="1"/>
    <col min="2" max="2" width="5" style="61" hidden="1" customWidth="1"/>
    <col min="3" max="3" width="4.6640625" style="61" hidden="1" customWidth="1"/>
    <col min="4" max="4" width="7.83203125" customWidth="1"/>
    <col min="5" max="5" width="3.33203125" style="295" hidden="1" customWidth="1"/>
    <col min="6" max="7" width="3.6640625" style="295" hidden="1" customWidth="1"/>
    <col min="8" max="9" width="2.6640625" style="61" hidden="1" customWidth="1"/>
    <col min="10" max="15" width="2.6640625" style="295" hidden="1" customWidth="1"/>
    <col min="16" max="16" width="7.1640625" customWidth="1"/>
    <col min="17" max="17" width="15.5" customWidth="1"/>
    <col min="18" max="18" width="5.1640625" customWidth="1"/>
    <col min="19" max="20" width="19.5" style="300" customWidth="1"/>
    <col min="21" max="21" width="5.5" style="301" customWidth="1"/>
    <col min="22" max="22" width="3.83203125" style="302" customWidth="1"/>
    <col min="23" max="23" width="4.1640625" style="303" hidden="1" customWidth="1"/>
    <col min="24" max="24" width="5.6640625" style="301" customWidth="1"/>
    <col min="25" max="25" width="4" style="302" customWidth="1"/>
    <col min="26" max="26" width="5.1640625" style="301" customWidth="1"/>
    <col min="27" max="27" width="3.5" style="302" customWidth="1"/>
    <col min="28" max="28" width="3.83203125" style="61" customWidth="1"/>
    <col min="29" max="29" width="4.1640625" style="295" hidden="1" customWidth="1"/>
    <col min="30" max="30" width="3.6640625" style="295" hidden="1" customWidth="1"/>
    <col min="31" max="32" width="9.1640625" hidden="1" customWidth="1"/>
  </cols>
  <sheetData>
    <row r="1" spans="1:63" ht="54" thickBo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5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9" t="s">
        <v>16</v>
      </c>
      <c r="R1" s="9" t="s">
        <v>17</v>
      </c>
      <c r="S1" s="10" t="s">
        <v>18</v>
      </c>
      <c r="T1" s="11" t="s">
        <v>19</v>
      </c>
      <c r="U1" s="12" t="s">
        <v>20</v>
      </c>
      <c r="V1" s="13"/>
      <c r="W1" s="14" t="s">
        <v>21</v>
      </c>
      <c r="X1" s="15" t="s">
        <v>22</v>
      </c>
      <c r="Y1" s="16"/>
      <c r="Z1" s="17" t="s">
        <v>23</v>
      </c>
      <c r="AA1" s="18"/>
      <c r="AB1" s="19" t="s">
        <v>24</v>
      </c>
      <c r="AC1" s="6" t="s">
        <v>25</v>
      </c>
      <c r="AD1" s="3" t="s">
        <v>26</v>
      </c>
      <c r="AE1" s="20" t="s">
        <v>27</v>
      </c>
      <c r="AF1" s="21" t="s">
        <v>28</v>
      </c>
    </row>
    <row r="2" spans="1:63">
      <c r="A2" s="22"/>
      <c r="B2" s="22"/>
      <c r="C2" s="22"/>
      <c r="D2" s="23"/>
      <c r="E2" s="24"/>
      <c r="F2" s="24"/>
      <c r="G2" s="24"/>
      <c r="H2" s="22"/>
      <c r="I2" s="22"/>
      <c r="J2" s="24"/>
      <c r="K2" s="24"/>
      <c r="L2" s="24"/>
      <c r="M2" s="24"/>
      <c r="N2" s="24"/>
      <c r="O2" s="24"/>
      <c r="P2" s="25"/>
      <c r="Q2" s="26" t="str">
        <f>CONCATENATE(TEXT(AE2,"hh:mm")," - ",TEXT(AE2+AF2,"hh:mm"))</f>
        <v>07:30 - 09:30</v>
      </c>
      <c r="R2" s="26"/>
      <c r="S2" s="27" t="s">
        <v>29</v>
      </c>
      <c r="T2" s="28"/>
      <c r="U2" s="29"/>
      <c r="V2" s="30"/>
      <c r="W2" s="31"/>
      <c r="X2" s="32"/>
      <c r="Y2" s="33"/>
      <c r="Z2" s="34"/>
      <c r="AA2" s="35"/>
      <c r="AB2" s="36"/>
      <c r="AC2" s="24"/>
      <c r="AD2" s="24"/>
      <c r="AE2" s="37">
        <f>AE3-(1/24)</f>
        <v>0.3125</v>
      </c>
      <c r="AF2" s="38">
        <v>8.3333333333333329E-2</v>
      </c>
    </row>
    <row r="3" spans="1:63" ht="18">
      <c r="A3" s="39">
        <f>IFERROR(FLOOR(F3,10),0)</f>
        <v>10</v>
      </c>
      <c r="B3" s="39">
        <f>IFERROR(FLOOR(G3,10),0)</f>
        <v>10</v>
      </c>
      <c r="C3" s="39">
        <f>IF(EXACT(A3,B3),A3,"")</f>
        <v>10</v>
      </c>
      <c r="D3" s="40" t="str">
        <f>IF(F3&lt;G3,CONCATENATE(F3,"_",G3),CONCATENATE(G3,"_",F3))</f>
        <v>12_15</v>
      </c>
      <c r="E3" s="41" t="str">
        <f>IF(AND(ISNUMBER(U3),ISNUMBER(V3)),IF(U3&gt;V3,"D",IF(U3&lt;V3,"H","R")),"N")</f>
        <v>N</v>
      </c>
      <c r="F3" s="42">
        <v>12</v>
      </c>
      <c r="G3" s="42">
        <v>15</v>
      </c>
      <c r="H3" s="39" t="str">
        <f t="shared" ref="H3:I57" si="0">IF($E3&lt;&gt;"N",U3,"")</f>
        <v/>
      </c>
      <c r="I3" s="40" t="str">
        <f t="shared" si="0"/>
        <v/>
      </c>
      <c r="J3" s="43" t="str">
        <f>VLOOKUP(F3,[1]Tabulka!$B$4:$Q$239,16,0)</f>
        <v/>
      </c>
      <c r="K3" s="40" t="str">
        <f>VLOOKUP(G3,[1]Tabulka!$B$4:$Q$239,16,0)</f>
        <v/>
      </c>
      <c r="L3" s="43">
        <f>IF($E3="N",'[1]pravidla turnaje'!$A$6,IF($H3&gt;$I3,IF(OR($W3="PP",W3="SN"),'[1]pravidla turnaje'!$A$3,'[1]pravidla turnaje'!$A$2),IF($H3&lt;$I3,IF(OR($W3="PP",W3="SN"),'[1]pravidla turnaje'!$A$5,'[1]pravidla turnaje'!$A$6),'[1]pravidla turnaje'!$A$4)))</f>
        <v>0</v>
      </c>
      <c r="M3" s="40">
        <f>IF($E3="N",'[1]pravidla turnaje'!$A$6,IF($H3&lt;$I3,IF(OR($W3="PP",$W3="SN"),'[1]pravidla turnaje'!$A$3,'[1]pravidla turnaje'!$A$2),IF($H3&gt;$I3,IF(OR($W3="PP",$W3="SN"),'[1]pravidla turnaje'!$A$5,'[1]pravidla turnaje'!$A$6),'[1]pravidla turnaje'!$A$4)))</f>
        <v>0</v>
      </c>
      <c r="N3" s="43">
        <f>IF(EXACT($J3,$K3),F3,"")</f>
        <v>12</v>
      </c>
      <c r="O3" s="44">
        <f>IF(EXACT($J3,$K3),G3,"")</f>
        <v>15</v>
      </c>
      <c r="P3" s="45" t="str">
        <f>VLOOKUP($C3,'[1]pravidla turnaje'!$A$64:$B$83,2,0)</f>
        <v>A</v>
      </c>
      <c r="Q3" s="46" t="str">
        <f>CONCATENATE(TEXT(AE3,"hh:mm")," - ",TEXT(AE3+AF3,"hh:mm"))</f>
        <v>08:30 - 08:40</v>
      </c>
      <c r="R3" s="47" t="s">
        <v>30</v>
      </c>
      <c r="S3" s="48" t="str">
        <f>IFERROR(VLOOKUP(F3,[1]Tabulka!$B$4:$C$239,2,0),"")</f>
        <v>Renčín / 
Hejný</v>
      </c>
      <c r="T3" s="49" t="str">
        <f>IFERROR(VLOOKUP(G3,[1]Tabulka!$B$4:$C$239,2,0),"")</f>
        <v>Michel / 
Langhamer</v>
      </c>
      <c r="U3" s="50"/>
      <c r="V3" s="51"/>
      <c r="W3" s="52"/>
      <c r="X3" s="53"/>
      <c r="Y3" s="54"/>
      <c r="Z3" s="53"/>
      <c r="AA3" s="54"/>
      <c r="AB3" s="55" t="s">
        <v>31</v>
      </c>
      <c r="AC3" s="56" t="str">
        <f>CONCATENATE(CONCATENATE(AB3),AD3)</f>
        <v>A1</v>
      </c>
      <c r="AD3" s="57">
        <f>COUNTIF($AB$3:$AB3,AB3)</f>
        <v>1</v>
      </c>
      <c r="AE3" s="58">
        <f>IF(AD3=1,'[1]pravidla turnaje'!$C$60,VLOOKUP(CONCATENATE(AB3,AD3-1),$AC$2:$AF2,3,0)+VLOOKUP(CONCATENATE(AB3,AD3-1),$AC$2:$AF2,4,0))</f>
        <v>0.35416666666666669</v>
      </c>
      <c r="AF3" s="59">
        <f>IF($E3="",('[1]pravidla turnaje'!#REF!/24/60),(VLOOKUP("x",'[1]pravidla turnaje'!$A$31:$D$58,4,0)/60/24))</f>
        <v>6.9444444444444441E-3</v>
      </c>
      <c r="BE3" s="60"/>
      <c r="BF3" s="60"/>
      <c r="BJ3" s="61"/>
      <c r="BK3" s="61"/>
    </row>
    <row r="4" spans="1:63" ht="18">
      <c r="A4" s="39">
        <f t="shared" ref="A4:B67" si="1">IFERROR(FLOOR(F4,10),0)</f>
        <v>10</v>
      </c>
      <c r="B4" s="39">
        <f t="shared" si="1"/>
        <v>10</v>
      </c>
      <c r="C4" s="39">
        <f t="shared" ref="C4:C67" si="2">IF(EXACT(A4,B4),A4,"")</f>
        <v>10</v>
      </c>
      <c r="D4" s="40" t="str">
        <f t="shared" ref="D4:D67" si="3">IF(F4&lt;G4,CONCATENATE(F4,"_",G4),CONCATENATE(G4,"_",F4))</f>
        <v>13_14</v>
      </c>
      <c r="E4" s="41" t="str">
        <f t="shared" ref="E4:E67" si="4">IF(AND(ISNUMBER(U4),ISNUMBER(V4)),IF(U4&gt;V4,"D",IF(U4&lt;V4,"H","R")),"N")</f>
        <v>N</v>
      </c>
      <c r="F4" s="42">
        <v>14</v>
      </c>
      <c r="G4" s="42">
        <v>13</v>
      </c>
      <c r="H4" s="39" t="str">
        <f t="shared" si="0"/>
        <v/>
      </c>
      <c r="I4" s="40" t="str">
        <f t="shared" si="0"/>
        <v/>
      </c>
      <c r="J4" s="43" t="str">
        <f>VLOOKUP(F4,[1]Tabulka!$B$4:$Q$239,16,0)</f>
        <v/>
      </c>
      <c r="K4" s="40" t="str">
        <f>VLOOKUP(G4,[1]Tabulka!$B$4:$Q$239,16,0)</f>
        <v/>
      </c>
      <c r="L4" s="43">
        <f>IF($E4="N",'[1]pravidla turnaje'!$A$6,IF($H4&gt;$I4,IF(OR($W4="PP",W4="SN"),'[1]pravidla turnaje'!$A$3,'[1]pravidla turnaje'!$A$2),IF($H4&lt;$I4,IF(OR($W4="PP",W4="SN"),'[1]pravidla turnaje'!$A$5,'[1]pravidla turnaje'!$A$6),'[1]pravidla turnaje'!$A$4)))</f>
        <v>0</v>
      </c>
      <c r="M4" s="40">
        <f>IF($E4="N",'[1]pravidla turnaje'!$A$6,IF($H4&lt;$I4,IF(OR($W4="PP",$W4="SN"),'[1]pravidla turnaje'!$A$3,'[1]pravidla turnaje'!$A$2),IF($H4&gt;$I4,IF(OR($W4="PP",$W4="SN"),'[1]pravidla turnaje'!$A$5,'[1]pravidla turnaje'!$A$6),'[1]pravidla turnaje'!$A$4)))</f>
        <v>0</v>
      </c>
      <c r="N4" s="43">
        <f t="shared" ref="N4:O26" si="5">IF(EXACT($J4,$K4),F4,"")</f>
        <v>14</v>
      </c>
      <c r="O4" s="44">
        <f t="shared" si="5"/>
        <v>13</v>
      </c>
      <c r="P4" s="45" t="str">
        <f>VLOOKUP($C4,'[1]pravidla turnaje'!$A$64:$B$83,2,0)</f>
        <v>A</v>
      </c>
      <c r="Q4" s="46" t="str">
        <f t="shared" ref="Q4:Q67" si="6">CONCATENATE(TEXT(AE4,"hh:mm")," - ",TEXT(AE4+AF4,"hh:mm"))</f>
        <v>08:30 - 08:40</v>
      </c>
      <c r="R4" s="47" t="s">
        <v>32</v>
      </c>
      <c r="S4" s="48" t="str">
        <f>IFERROR(VLOOKUP(F4,[1]Tabulka!$B$4:$C$239,2,0),"")</f>
        <v>Hněvkovský / 
Šárka</v>
      </c>
      <c r="T4" s="49" t="str">
        <f>IFERROR(VLOOKUP(G4,[1]Tabulka!$B$4:$C$239,2,0),"")</f>
        <v>Skála / 
Lenko</v>
      </c>
      <c r="U4" s="50"/>
      <c r="V4" s="51"/>
      <c r="W4" s="52"/>
      <c r="X4" s="53"/>
      <c r="Y4" s="54"/>
      <c r="Z4" s="53"/>
      <c r="AA4" s="54"/>
      <c r="AB4" s="55" t="s">
        <v>33</v>
      </c>
      <c r="AC4" s="56" t="str">
        <f t="shared" ref="AC4:AC67" si="7">CONCATENATE(CONCATENATE(AB4),AD4)</f>
        <v>B1</v>
      </c>
      <c r="AD4" s="57">
        <f>COUNTIF($AB$3:$AB4,AB4)</f>
        <v>1</v>
      </c>
      <c r="AE4" s="58">
        <f>IF(AD4=1,'[1]pravidla turnaje'!$C$60,VLOOKUP(CONCATENATE(AB4,AD4-1),$AC$2:$AF3,3,0)+VLOOKUP(CONCATENATE(AB4,AD4-1),$AC$2:$AF3,4,0))</f>
        <v>0.35416666666666669</v>
      </c>
      <c r="AF4" s="59">
        <f>IF($E4="",('[1]pravidla turnaje'!#REF!/24/60),(VLOOKUP("x",'[1]pravidla turnaje'!$A$31:$D$58,4,0)/60/24))</f>
        <v>6.9444444444444441E-3</v>
      </c>
      <c r="BE4" s="60"/>
      <c r="BF4" s="60"/>
      <c r="BJ4" s="61"/>
      <c r="BK4" s="61"/>
    </row>
    <row r="5" spans="1:63" ht="18">
      <c r="A5" s="39">
        <f t="shared" si="1"/>
        <v>10</v>
      </c>
      <c r="B5" s="39">
        <f t="shared" si="1"/>
        <v>10</v>
      </c>
      <c r="C5" s="39">
        <f t="shared" si="2"/>
        <v>10</v>
      </c>
      <c r="D5" s="40" t="str">
        <f t="shared" si="3"/>
        <v>11_16</v>
      </c>
      <c r="E5" s="41" t="str">
        <f t="shared" si="4"/>
        <v>N</v>
      </c>
      <c r="F5" s="42">
        <v>16</v>
      </c>
      <c r="G5" s="42">
        <v>11</v>
      </c>
      <c r="H5" s="39" t="str">
        <f t="shared" si="0"/>
        <v/>
      </c>
      <c r="I5" s="40" t="str">
        <f t="shared" si="0"/>
        <v/>
      </c>
      <c r="J5" s="43" t="str">
        <f>VLOOKUP(F5,[1]Tabulka!$B$4:$Q$239,16,0)</f>
        <v/>
      </c>
      <c r="K5" s="40" t="str">
        <f>VLOOKUP(G5,[1]Tabulka!$B$4:$Q$239,16,0)</f>
        <v/>
      </c>
      <c r="L5" s="43">
        <f>IF($E5="N",'[1]pravidla turnaje'!$A$6,IF($H5&gt;$I5,IF(OR($W5="PP",W5="SN"),'[1]pravidla turnaje'!$A$3,'[1]pravidla turnaje'!$A$2),IF($H5&lt;$I5,IF(OR($W5="PP",W5="SN"),'[1]pravidla turnaje'!$A$5,'[1]pravidla turnaje'!$A$6),'[1]pravidla turnaje'!$A$4)))</f>
        <v>0</v>
      </c>
      <c r="M5" s="40">
        <f>IF($E5="N",'[1]pravidla turnaje'!$A$6,IF($H5&lt;$I5,IF(OR($W5="PP",$W5="SN"),'[1]pravidla turnaje'!$A$3,'[1]pravidla turnaje'!$A$2),IF($H5&gt;$I5,IF(OR($W5="PP",$W5="SN"),'[1]pravidla turnaje'!$A$5,'[1]pravidla turnaje'!$A$6),'[1]pravidla turnaje'!$A$4)))</f>
        <v>0</v>
      </c>
      <c r="N5" s="43">
        <f t="shared" si="5"/>
        <v>16</v>
      </c>
      <c r="O5" s="44">
        <f t="shared" si="5"/>
        <v>11</v>
      </c>
      <c r="P5" s="45" t="str">
        <f>VLOOKUP($C5,'[1]pravidla turnaje'!$A$64:$B$83,2,0)</f>
        <v>A</v>
      </c>
      <c r="Q5" s="46" t="str">
        <f t="shared" si="6"/>
        <v>08:30 - 08:40</v>
      </c>
      <c r="R5" s="47" t="s">
        <v>34</v>
      </c>
      <c r="S5" s="48" t="str">
        <f>IFERROR(VLOOKUP(F5,[1]Tabulka!$B$4:$C$239,2,0),"")</f>
        <v>Melíšek / 
Koš</v>
      </c>
      <c r="T5" s="49" t="str">
        <f>IFERROR(VLOOKUP(G5,[1]Tabulka!$B$4:$C$239,2,0),"")</f>
        <v>Svatek / 
Heczko</v>
      </c>
      <c r="U5" s="50"/>
      <c r="V5" s="51"/>
      <c r="W5" s="52"/>
      <c r="X5" s="53"/>
      <c r="Y5" s="54"/>
      <c r="Z5" s="53"/>
      <c r="AA5" s="54"/>
      <c r="AB5" s="55" t="s">
        <v>35</v>
      </c>
      <c r="AC5" s="56" t="str">
        <f t="shared" si="7"/>
        <v>C1</v>
      </c>
      <c r="AD5" s="57">
        <f>COUNTIF($AB$3:$AB5,AB5)</f>
        <v>1</v>
      </c>
      <c r="AE5" s="58">
        <f>IF(AD5=1,'[1]pravidla turnaje'!$C$60,VLOOKUP(CONCATENATE(AB5,AD5-1),$AC$2:$AF4,3,0)+VLOOKUP(CONCATENATE(AB5,AD5-1),$AC$2:$AF4,4,0))</f>
        <v>0.35416666666666669</v>
      </c>
      <c r="AF5" s="59">
        <f>IF($E5="",('[1]pravidla turnaje'!#REF!/24/60),(VLOOKUP("x",'[1]pravidla turnaje'!$A$31:$D$58,4,0)/60/24))</f>
        <v>6.9444444444444441E-3</v>
      </c>
      <c r="BE5" s="60"/>
      <c r="BF5" s="60"/>
      <c r="BJ5" s="61"/>
      <c r="BK5" s="61"/>
    </row>
    <row r="6" spans="1:63" ht="18">
      <c r="A6" s="39">
        <f t="shared" si="1"/>
        <v>20</v>
      </c>
      <c r="B6" s="39">
        <f t="shared" si="1"/>
        <v>20</v>
      </c>
      <c r="C6" s="39">
        <f t="shared" si="2"/>
        <v>20</v>
      </c>
      <c r="D6" s="40" t="str">
        <f t="shared" si="3"/>
        <v>22_25</v>
      </c>
      <c r="E6" s="41" t="str">
        <f t="shared" si="4"/>
        <v>N</v>
      </c>
      <c r="F6" s="62">
        <v>22</v>
      </c>
      <c r="G6" s="62">
        <v>25</v>
      </c>
      <c r="H6" s="39" t="str">
        <f t="shared" si="0"/>
        <v/>
      </c>
      <c r="I6" s="40" t="str">
        <f t="shared" si="0"/>
        <v/>
      </c>
      <c r="J6" s="43" t="str">
        <f>VLOOKUP(F6,[1]Tabulka!$B$4:$Q$239,16,0)</f>
        <v/>
      </c>
      <c r="K6" s="40" t="str">
        <f>VLOOKUP(G6,[1]Tabulka!$B$4:$Q$239,16,0)</f>
        <v/>
      </c>
      <c r="L6" s="43">
        <f>IF($E6="N",'[1]pravidla turnaje'!$A$6,IF($H6&gt;$I6,IF(OR($W6="PP",W6="SN"),'[1]pravidla turnaje'!$A$3,'[1]pravidla turnaje'!$A$2),IF($H6&lt;$I6,IF(OR($W6="PP",W6="SN"),'[1]pravidla turnaje'!$A$5,'[1]pravidla turnaje'!$A$6),'[1]pravidla turnaje'!$A$4)))</f>
        <v>0</v>
      </c>
      <c r="M6" s="40">
        <f>IF($E6="N",'[1]pravidla turnaje'!$A$6,IF($H6&lt;$I6,IF(OR($W6="PP",$W6="SN"),'[1]pravidla turnaje'!$A$3,'[1]pravidla turnaje'!$A$2),IF($H6&gt;$I6,IF(OR($W6="PP",$W6="SN"),'[1]pravidla turnaje'!$A$5,'[1]pravidla turnaje'!$A$6),'[1]pravidla turnaje'!$A$4)))</f>
        <v>0</v>
      </c>
      <c r="N6" s="43">
        <f t="shared" si="5"/>
        <v>22</v>
      </c>
      <c r="O6" s="44">
        <f t="shared" si="5"/>
        <v>25</v>
      </c>
      <c r="P6" s="45" t="str">
        <f>VLOOKUP($C6,'[1]pravidla turnaje'!$A$64:$B$83,2,0)</f>
        <v>B</v>
      </c>
      <c r="Q6" s="46" t="str">
        <f t="shared" si="6"/>
        <v>08:30 - 08:40</v>
      </c>
      <c r="R6" s="47" t="s">
        <v>36</v>
      </c>
      <c r="S6" s="48" t="str">
        <f>IFERROR(VLOOKUP(F6,[1]Tabulka!$B$4:$C$239,2,0),"")</f>
        <v>Haspeklo / 
Horáček</v>
      </c>
      <c r="T6" s="49" t="str">
        <f>IFERROR(VLOOKUP(G6,[1]Tabulka!$B$4:$C$239,2,0),"")</f>
        <v>Harák / 
Čáp</v>
      </c>
      <c r="U6" s="50"/>
      <c r="V6" s="51"/>
      <c r="W6" s="52"/>
      <c r="X6" s="53"/>
      <c r="Y6" s="54"/>
      <c r="Z6" s="53"/>
      <c r="AA6" s="54"/>
      <c r="AB6" s="55" t="s">
        <v>5</v>
      </c>
      <c r="AC6" s="56" t="str">
        <f t="shared" si="7"/>
        <v>D1</v>
      </c>
      <c r="AD6" s="57">
        <f>COUNTIF($AB$3:$AB6,AB6)</f>
        <v>1</v>
      </c>
      <c r="AE6" s="58">
        <f>IF(AD6=1,'[1]pravidla turnaje'!$C$60,VLOOKUP(CONCATENATE(AB6,AD6-1),$AC$2:$AF5,3,0)+VLOOKUP(CONCATENATE(AB6,AD6-1),$AC$2:$AF5,4,0))</f>
        <v>0.35416666666666669</v>
      </c>
      <c r="AF6" s="59">
        <f>IF($E6="",('[1]pravidla turnaje'!#REF!/24/60),(VLOOKUP("x",'[1]pravidla turnaje'!$A$31:$D$58,4,0)/60/24))</f>
        <v>6.9444444444444441E-3</v>
      </c>
      <c r="BE6" s="60"/>
      <c r="BF6" s="60"/>
      <c r="BJ6" s="61"/>
      <c r="BK6" s="61"/>
    </row>
    <row r="7" spans="1:63" ht="18">
      <c r="A7" s="39">
        <f t="shared" si="1"/>
        <v>20</v>
      </c>
      <c r="B7" s="39">
        <f t="shared" si="1"/>
        <v>20</v>
      </c>
      <c r="C7" s="39">
        <f t="shared" si="2"/>
        <v>20</v>
      </c>
      <c r="D7" s="40" t="str">
        <f t="shared" si="3"/>
        <v>23_24</v>
      </c>
      <c r="E7" s="41" t="str">
        <f t="shared" si="4"/>
        <v>N</v>
      </c>
      <c r="F7" s="62">
        <v>24</v>
      </c>
      <c r="G7" s="62">
        <v>23</v>
      </c>
      <c r="H7" s="39" t="str">
        <f t="shared" si="0"/>
        <v/>
      </c>
      <c r="I7" s="40" t="str">
        <f t="shared" si="0"/>
        <v/>
      </c>
      <c r="J7" s="43" t="str">
        <f>VLOOKUP(F7,[1]Tabulka!$B$4:$Q$239,16,0)</f>
        <v/>
      </c>
      <c r="K7" s="40" t="str">
        <f>VLOOKUP(G7,[1]Tabulka!$B$4:$Q$239,16,0)</f>
        <v/>
      </c>
      <c r="L7" s="43">
        <f>IF($E7="N",'[1]pravidla turnaje'!$A$6,IF($H7&gt;$I7,IF(OR($W7="PP",W7="SN"),'[1]pravidla turnaje'!$A$3,'[1]pravidla turnaje'!$A$2),IF($H7&lt;$I7,IF(OR($W7="PP",W7="SN"),'[1]pravidla turnaje'!$A$5,'[1]pravidla turnaje'!$A$6),'[1]pravidla turnaje'!$A$4)))</f>
        <v>0</v>
      </c>
      <c r="M7" s="40">
        <f>IF($E7="N",'[1]pravidla turnaje'!$A$6,IF($H7&lt;$I7,IF(OR($W7="PP",$W7="SN"),'[1]pravidla turnaje'!$A$3,'[1]pravidla turnaje'!$A$2),IF($H7&gt;$I7,IF(OR($W7="PP",$W7="SN"),'[1]pravidla turnaje'!$A$5,'[1]pravidla turnaje'!$A$6),'[1]pravidla turnaje'!$A$4)))</f>
        <v>0</v>
      </c>
      <c r="N7" s="43">
        <f t="shared" si="5"/>
        <v>24</v>
      </c>
      <c r="O7" s="44">
        <f t="shared" si="5"/>
        <v>23</v>
      </c>
      <c r="P7" s="45" t="str">
        <f>VLOOKUP($C7,'[1]pravidla turnaje'!$A$64:$B$83,2,0)</f>
        <v>B</v>
      </c>
      <c r="Q7" s="46" t="str">
        <f t="shared" si="6"/>
        <v>08:40 - 08:50</v>
      </c>
      <c r="R7" s="47" t="s">
        <v>37</v>
      </c>
      <c r="S7" s="48" t="str">
        <f>IFERROR(VLOOKUP(F7,[1]Tabulka!$B$4:$C$239,2,0),"")</f>
        <v>Maťko / 
Bernard</v>
      </c>
      <c r="T7" s="49" t="str">
        <f>IFERROR(VLOOKUP(G7,[1]Tabulka!$B$4:$C$239,2,0),"")</f>
        <v>Dóža / 
Mück</v>
      </c>
      <c r="U7" s="50"/>
      <c r="V7" s="51"/>
      <c r="W7" s="52"/>
      <c r="X7" s="53"/>
      <c r="Y7" s="54"/>
      <c r="Z7" s="53"/>
      <c r="AA7" s="54"/>
      <c r="AB7" s="55" t="s">
        <v>31</v>
      </c>
      <c r="AC7" s="56" t="str">
        <f t="shared" si="7"/>
        <v>A2</v>
      </c>
      <c r="AD7" s="57">
        <f>COUNTIF($AB$3:$AB7,AB7)</f>
        <v>2</v>
      </c>
      <c r="AE7" s="58">
        <f>IF(AD7=1,'[1]pravidla turnaje'!$C$60,VLOOKUP(CONCATENATE(AB7,AD7-1),$AC$2:$AF6,3,0)+VLOOKUP(CONCATENATE(AB7,AD7-1),$AC$2:$AF6,4,0))</f>
        <v>0.3611111111111111</v>
      </c>
      <c r="AF7" s="59">
        <f>IF($E7="",('[1]pravidla turnaje'!#REF!/24/60),(VLOOKUP("x",'[1]pravidla turnaje'!$A$31:$D$58,4,0)/60/24))</f>
        <v>6.9444444444444441E-3</v>
      </c>
      <c r="BE7" s="60"/>
      <c r="BF7" s="60"/>
      <c r="BJ7" s="61"/>
      <c r="BK7" s="61"/>
    </row>
    <row r="8" spans="1:63" ht="18">
      <c r="A8" s="39">
        <f t="shared" si="1"/>
        <v>20</v>
      </c>
      <c r="B8" s="39">
        <f t="shared" si="1"/>
        <v>20</v>
      </c>
      <c r="C8" s="39">
        <f t="shared" si="2"/>
        <v>20</v>
      </c>
      <c r="D8" s="40" t="str">
        <f t="shared" si="3"/>
        <v>21_26</v>
      </c>
      <c r="E8" s="41" t="str">
        <f t="shared" si="4"/>
        <v>N</v>
      </c>
      <c r="F8" s="62">
        <v>26</v>
      </c>
      <c r="G8" s="62">
        <v>21</v>
      </c>
      <c r="H8" s="39" t="str">
        <f t="shared" si="0"/>
        <v/>
      </c>
      <c r="I8" s="40" t="str">
        <f t="shared" si="0"/>
        <v/>
      </c>
      <c r="J8" s="43" t="str">
        <f>VLOOKUP(F8,[1]Tabulka!$B$4:$Q$239,16,0)</f>
        <v/>
      </c>
      <c r="K8" s="40" t="str">
        <f>VLOOKUP(G8,[1]Tabulka!$B$4:$Q$239,16,0)</f>
        <v/>
      </c>
      <c r="L8" s="43">
        <f>IF($E8="N",'[1]pravidla turnaje'!$A$6,IF($H8&gt;$I8,IF(OR($W8="PP",W8="SN"),'[1]pravidla turnaje'!$A$3,'[1]pravidla turnaje'!$A$2),IF($H8&lt;$I8,IF(OR($W8="PP",W8="SN"),'[1]pravidla turnaje'!$A$5,'[1]pravidla turnaje'!$A$6),'[1]pravidla turnaje'!$A$4)))</f>
        <v>0</v>
      </c>
      <c r="M8" s="40">
        <f>IF($E8="N",'[1]pravidla turnaje'!$A$6,IF($H8&lt;$I8,IF(OR($W8="PP",$W8="SN"),'[1]pravidla turnaje'!$A$3,'[1]pravidla turnaje'!$A$2),IF($H8&gt;$I8,IF(OR($W8="PP",$W8="SN"),'[1]pravidla turnaje'!$A$5,'[1]pravidla turnaje'!$A$6),'[1]pravidla turnaje'!$A$4)))</f>
        <v>0</v>
      </c>
      <c r="N8" s="43">
        <f t="shared" si="5"/>
        <v>26</v>
      </c>
      <c r="O8" s="44">
        <f t="shared" si="5"/>
        <v>21</v>
      </c>
      <c r="P8" s="45" t="str">
        <f>VLOOKUP($C8,'[1]pravidla turnaje'!$A$64:$B$83,2,0)</f>
        <v>B</v>
      </c>
      <c r="Q8" s="46" t="str">
        <f t="shared" si="6"/>
        <v>08:40 - 08:50</v>
      </c>
      <c r="R8" s="47" t="s">
        <v>38</v>
      </c>
      <c r="S8" s="48" t="str">
        <f>IFERROR(VLOOKUP(F8,[1]Tabulka!$B$4:$C$239,2,0),"")</f>
        <v>Marvánek / 
Černý</v>
      </c>
      <c r="T8" s="49" t="str">
        <f>IFERROR(VLOOKUP(G8,[1]Tabulka!$B$4:$C$239,2,0),"")</f>
        <v>Bendek / 
Tluček</v>
      </c>
      <c r="U8" s="50"/>
      <c r="V8" s="51"/>
      <c r="W8" s="52"/>
      <c r="X8" s="53"/>
      <c r="Y8" s="54"/>
      <c r="Z8" s="53"/>
      <c r="AA8" s="54"/>
      <c r="AB8" s="55" t="s">
        <v>33</v>
      </c>
      <c r="AC8" s="56" t="str">
        <f t="shared" si="7"/>
        <v>B2</v>
      </c>
      <c r="AD8" s="57">
        <f>COUNTIF($AB$3:$AB8,AB8)</f>
        <v>2</v>
      </c>
      <c r="AE8" s="58">
        <f>IF(AD8=1,'[1]pravidla turnaje'!$C$60,VLOOKUP(CONCATENATE(AB8,AD8-1),$AC$2:$AF7,3,0)+VLOOKUP(CONCATENATE(AB8,AD8-1),$AC$2:$AF7,4,0))</f>
        <v>0.3611111111111111</v>
      </c>
      <c r="AF8" s="59">
        <f>IF($E8="",('[1]pravidla turnaje'!#REF!/24/60),(VLOOKUP("x",'[1]pravidla turnaje'!$A$31:$D$58,4,0)/60/24))</f>
        <v>6.9444444444444441E-3</v>
      </c>
      <c r="BE8" s="60"/>
      <c r="BF8" s="60"/>
      <c r="BJ8" s="61"/>
      <c r="BK8" s="61"/>
    </row>
    <row r="9" spans="1:63" ht="18">
      <c r="A9" s="39">
        <f t="shared" si="1"/>
        <v>30</v>
      </c>
      <c r="B9" s="39">
        <f t="shared" si="1"/>
        <v>30</v>
      </c>
      <c r="C9" s="39">
        <f t="shared" si="2"/>
        <v>30</v>
      </c>
      <c r="D9" s="40" t="str">
        <f t="shared" si="3"/>
        <v>32_35</v>
      </c>
      <c r="E9" s="41" t="str">
        <f t="shared" si="4"/>
        <v>N</v>
      </c>
      <c r="F9" s="63">
        <v>32</v>
      </c>
      <c r="G9" s="63">
        <v>35</v>
      </c>
      <c r="H9" s="39" t="str">
        <f t="shared" si="0"/>
        <v/>
      </c>
      <c r="I9" s="40" t="str">
        <f t="shared" si="0"/>
        <v/>
      </c>
      <c r="J9" s="43" t="str">
        <f>VLOOKUP(F9,[1]Tabulka!$B$4:$Q$239,16,0)</f>
        <v/>
      </c>
      <c r="K9" s="40" t="str">
        <f>VLOOKUP(G9,[1]Tabulka!$B$4:$Q$239,16,0)</f>
        <v/>
      </c>
      <c r="L9" s="43">
        <f>IF($E9="N",'[1]pravidla turnaje'!$A$6,IF($H9&gt;$I9,IF(OR($W9="PP",W9="SN"),'[1]pravidla turnaje'!$A$3,'[1]pravidla turnaje'!$A$2),IF($H9&lt;$I9,IF(OR($W9="PP",W9="SN"),'[1]pravidla turnaje'!$A$5,'[1]pravidla turnaje'!$A$6),'[1]pravidla turnaje'!$A$4)))</f>
        <v>0</v>
      </c>
      <c r="M9" s="40">
        <f>IF($E9="N",'[1]pravidla turnaje'!$A$6,IF($H9&lt;$I9,IF(OR($W9="PP",$W9="SN"),'[1]pravidla turnaje'!$A$3,'[1]pravidla turnaje'!$A$2),IF($H9&gt;$I9,IF(OR($W9="PP",$W9="SN"),'[1]pravidla turnaje'!$A$5,'[1]pravidla turnaje'!$A$6),'[1]pravidla turnaje'!$A$4)))</f>
        <v>0</v>
      </c>
      <c r="N9" s="43">
        <f t="shared" si="5"/>
        <v>32</v>
      </c>
      <c r="O9" s="44">
        <f t="shared" si="5"/>
        <v>35</v>
      </c>
      <c r="P9" s="45" t="str">
        <f>VLOOKUP($C9,'[1]pravidla turnaje'!$A$64:$B$83,2,0)</f>
        <v>C</v>
      </c>
      <c r="Q9" s="46" t="str">
        <f t="shared" si="6"/>
        <v>08:40 - 08:50</v>
      </c>
      <c r="R9" s="47" t="s">
        <v>39</v>
      </c>
      <c r="S9" s="48" t="str">
        <f>IFERROR(VLOOKUP(F9,[1]Tabulka!$B$4:$C$239,2,0),"")</f>
        <v>Stummer / 
Hlava</v>
      </c>
      <c r="T9" s="49" t="str">
        <f>IFERROR(VLOOKUP(G9,[1]Tabulka!$B$4:$C$239,2,0),"")</f>
        <v>Drtina / 
Ordoš</v>
      </c>
      <c r="U9" s="50"/>
      <c r="V9" s="51"/>
      <c r="W9" s="52"/>
      <c r="X9" s="53"/>
      <c r="Y9" s="54"/>
      <c r="Z9" s="53"/>
      <c r="AA9" s="54"/>
      <c r="AB9" s="55" t="s">
        <v>35</v>
      </c>
      <c r="AC9" s="56" t="str">
        <f t="shared" si="7"/>
        <v>C2</v>
      </c>
      <c r="AD9" s="57">
        <f>COUNTIF($AB$3:$AB9,AB9)</f>
        <v>2</v>
      </c>
      <c r="AE9" s="58">
        <f>IF(AD9=1,'[1]pravidla turnaje'!$C$60,VLOOKUP(CONCATENATE(AB9,AD9-1),$AC$2:$AF8,3,0)+VLOOKUP(CONCATENATE(AB9,AD9-1),$AC$2:$AF8,4,0))</f>
        <v>0.3611111111111111</v>
      </c>
      <c r="AF9" s="59">
        <f>IF($E9="",('[1]pravidla turnaje'!#REF!/24/60),(VLOOKUP("x",'[1]pravidla turnaje'!$A$31:$D$58,4,0)/60/24))</f>
        <v>6.9444444444444441E-3</v>
      </c>
      <c r="BE9" s="60"/>
      <c r="BF9" s="60"/>
      <c r="BJ9" s="61"/>
      <c r="BK9" s="61"/>
    </row>
    <row r="10" spans="1:63" ht="18">
      <c r="A10" s="39">
        <f t="shared" si="1"/>
        <v>30</v>
      </c>
      <c r="B10" s="39">
        <f t="shared" si="1"/>
        <v>30</v>
      </c>
      <c r="C10" s="39">
        <f t="shared" si="2"/>
        <v>30</v>
      </c>
      <c r="D10" s="40" t="str">
        <f t="shared" si="3"/>
        <v>33_34</v>
      </c>
      <c r="E10" s="41" t="str">
        <f t="shared" si="4"/>
        <v>N</v>
      </c>
      <c r="F10" s="63">
        <v>34</v>
      </c>
      <c r="G10" s="63">
        <v>33</v>
      </c>
      <c r="H10" s="39" t="str">
        <f t="shared" si="0"/>
        <v/>
      </c>
      <c r="I10" s="40" t="str">
        <f t="shared" si="0"/>
        <v/>
      </c>
      <c r="J10" s="43" t="str">
        <f>VLOOKUP(F10,[1]Tabulka!$B$4:$Q$239,16,0)</f>
        <v/>
      </c>
      <c r="K10" s="40" t="str">
        <f>VLOOKUP(G10,[1]Tabulka!$B$4:$Q$239,16,0)</f>
        <v/>
      </c>
      <c r="L10" s="43">
        <f>IF($E10="N",'[1]pravidla turnaje'!$A$6,IF($H10&gt;$I10,IF(OR($W10="PP",W10="SN"),'[1]pravidla turnaje'!$A$3,'[1]pravidla turnaje'!$A$2),IF($H10&lt;$I10,IF(OR($W10="PP",W10="SN"),'[1]pravidla turnaje'!$A$5,'[1]pravidla turnaje'!$A$6),'[1]pravidla turnaje'!$A$4)))</f>
        <v>0</v>
      </c>
      <c r="M10" s="40">
        <f>IF($E10="N",'[1]pravidla turnaje'!$A$6,IF($H10&lt;$I10,IF(OR($W10="PP",$W10="SN"),'[1]pravidla turnaje'!$A$3,'[1]pravidla turnaje'!$A$2),IF($H10&gt;$I10,IF(OR($W10="PP",$W10="SN"),'[1]pravidla turnaje'!$A$5,'[1]pravidla turnaje'!$A$6),'[1]pravidla turnaje'!$A$4)))</f>
        <v>0</v>
      </c>
      <c r="N10" s="43">
        <f t="shared" si="5"/>
        <v>34</v>
      </c>
      <c r="O10" s="44">
        <f t="shared" si="5"/>
        <v>33</v>
      </c>
      <c r="P10" s="45" t="str">
        <f>VLOOKUP($C10,'[1]pravidla turnaje'!$A$64:$B$83,2,0)</f>
        <v>C</v>
      </c>
      <c r="Q10" s="46" t="str">
        <f t="shared" si="6"/>
        <v>08:40 - 08:50</v>
      </c>
      <c r="R10" s="47" t="s">
        <v>40</v>
      </c>
      <c r="S10" s="48" t="str">
        <f>IFERROR(VLOOKUP(F10,[1]Tabulka!$B$4:$C$239,2,0),"")</f>
        <v>Vacek / 
Svoboda</v>
      </c>
      <c r="T10" s="49" t="str">
        <f>IFERROR(VLOOKUP(G10,[1]Tabulka!$B$4:$C$239,2,0),"")</f>
        <v>Beneš / 
Hašpl</v>
      </c>
      <c r="U10" s="50"/>
      <c r="V10" s="51"/>
      <c r="W10" s="52"/>
      <c r="X10" s="53"/>
      <c r="Y10" s="54"/>
      <c r="Z10" s="53"/>
      <c r="AA10" s="54"/>
      <c r="AB10" s="55" t="s">
        <v>5</v>
      </c>
      <c r="AC10" s="56" t="str">
        <f t="shared" si="7"/>
        <v>D2</v>
      </c>
      <c r="AD10" s="57">
        <f>COUNTIF($AB$3:$AB10,AB10)</f>
        <v>2</v>
      </c>
      <c r="AE10" s="58">
        <f>IF(AD10=1,'[1]pravidla turnaje'!$C$60,VLOOKUP(CONCATENATE(AB10,AD10-1),$AC$2:$AF9,3,0)+VLOOKUP(CONCATENATE(AB10,AD10-1),$AC$2:$AF9,4,0))</f>
        <v>0.3611111111111111</v>
      </c>
      <c r="AF10" s="59">
        <f>IF($E10="",('[1]pravidla turnaje'!#REF!/24/60),(VLOOKUP("x",'[1]pravidla turnaje'!$A$31:$D$58,4,0)/60/24))</f>
        <v>6.9444444444444441E-3</v>
      </c>
      <c r="BE10" s="60"/>
      <c r="BF10" s="60"/>
      <c r="BJ10" s="61"/>
      <c r="BK10" s="61"/>
    </row>
    <row r="11" spans="1:63" ht="18">
      <c r="A11" s="39">
        <f t="shared" si="1"/>
        <v>30</v>
      </c>
      <c r="B11" s="39">
        <f t="shared" si="1"/>
        <v>30</v>
      </c>
      <c r="C11" s="39">
        <f t="shared" si="2"/>
        <v>30</v>
      </c>
      <c r="D11" s="40" t="str">
        <f t="shared" si="3"/>
        <v>31_36</v>
      </c>
      <c r="E11" s="41" t="str">
        <f t="shared" si="4"/>
        <v>N</v>
      </c>
      <c r="F11" s="63">
        <v>36</v>
      </c>
      <c r="G11" s="63">
        <v>31</v>
      </c>
      <c r="H11" s="39" t="str">
        <f t="shared" si="0"/>
        <v/>
      </c>
      <c r="I11" s="40" t="str">
        <f t="shared" si="0"/>
        <v/>
      </c>
      <c r="J11" s="43" t="str">
        <f>VLOOKUP(F11,[1]Tabulka!$B$4:$Q$239,16,0)</f>
        <v/>
      </c>
      <c r="K11" s="40" t="str">
        <f>VLOOKUP(G11,[1]Tabulka!$B$4:$Q$239,16,0)</f>
        <v/>
      </c>
      <c r="L11" s="43">
        <f>IF($E11="N",'[1]pravidla turnaje'!$A$6,IF($H11&gt;$I11,IF(OR($W11="PP",W11="SN"),'[1]pravidla turnaje'!$A$3,'[1]pravidla turnaje'!$A$2),IF($H11&lt;$I11,IF(OR($W11="PP",W11="SN"),'[1]pravidla turnaje'!$A$5,'[1]pravidla turnaje'!$A$6),'[1]pravidla turnaje'!$A$4)))</f>
        <v>0</v>
      </c>
      <c r="M11" s="40">
        <f>IF($E11="N",'[1]pravidla turnaje'!$A$6,IF($H11&lt;$I11,IF(OR($W11="PP",$W11="SN"),'[1]pravidla turnaje'!$A$3,'[1]pravidla turnaje'!$A$2),IF($H11&gt;$I11,IF(OR($W11="PP",$W11="SN"),'[1]pravidla turnaje'!$A$5,'[1]pravidla turnaje'!$A$6),'[1]pravidla turnaje'!$A$4)))</f>
        <v>0</v>
      </c>
      <c r="N11" s="43">
        <f t="shared" si="5"/>
        <v>36</v>
      </c>
      <c r="O11" s="44">
        <f t="shared" si="5"/>
        <v>31</v>
      </c>
      <c r="P11" s="45" t="str">
        <f>VLOOKUP($C11,'[1]pravidla turnaje'!$A$64:$B$83,2,0)</f>
        <v>C</v>
      </c>
      <c r="Q11" s="46" t="str">
        <f t="shared" si="6"/>
        <v>08:50 - 09:00</v>
      </c>
      <c r="R11" s="47" t="s">
        <v>41</v>
      </c>
      <c r="S11" s="48" t="str">
        <f>IFERROR(VLOOKUP(F11,[1]Tabulka!$B$4:$C$239,2,0),"")</f>
        <v>Nový / 
Onufer</v>
      </c>
      <c r="T11" s="49" t="str">
        <f>IFERROR(VLOOKUP(G11,[1]Tabulka!$B$4:$C$239,2,0),"")</f>
        <v>Uher / 
Málek</v>
      </c>
      <c r="U11" s="50"/>
      <c r="V11" s="51"/>
      <c r="W11" s="52"/>
      <c r="X11" s="53"/>
      <c r="Y11" s="54"/>
      <c r="Z11" s="53"/>
      <c r="AA11" s="54"/>
      <c r="AB11" s="55" t="s">
        <v>31</v>
      </c>
      <c r="AC11" s="56" t="str">
        <f t="shared" si="7"/>
        <v>A3</v>
      </c>
      <c r="AD11" s="57">
        <f>COUNTIF($AB$3:$AB11,AB11)</f>
        <v>3</v>
      </c>
      <c r="AE11" s="58">
        <f>IF(AD11=1,'[1]pravidla turnaje'!$C$60,VLOOKUP(CONCATENATE(AB11,AD11-1),$AC$2:$AF10,3,0)+VLOOKUP(CONCATENATE(AB11,AD11-1),$AC$2:$AF10,4,0))</f>
        <v>0.36805555555555552</v>
      </c>
      <c r="AF11" s="59">
        <f>IF($E11="",('[1]pravidla turnaje'!#REF!/24/60),(VLOOKUP("x",'[1]pravidla turnaje'!$A$31:$D$58,4,0)/60/24))</f>
        <v>6.9444444444444441E-3</v>
      </c>
      <c r="BE11" s="60"/>
      <c r="BF11" s="60"/>
      <c r="BJ11" s="61"/>
      <c r="BK11" s="61"/>
    </row>
    <row r="12" spans="1:63" ht="18">
      <c r="A12" s="39">
        <f t="shared" si="1"/>
        <v>40</v>
      </c>
      <c r="B12" s="39">
        <f t="shared" si="1"/>
        <v>40</v>
      </c>
      <c r="C12" s="39">
        <f t="shared" si="2"/>
        <v>40</v>
      </c>
      <c r="D12" s="40" t="str">
        <f t="shared" si="3"/>
        <v>42_45</v>
      </c>
      <c r="E12" s="41" t="str">
        <f t="shared" si="4"/>
        <v>N</v>
      </c>
      <c r="F12" s="63">
        <v>42</v>
      </c>
      <c r="G12" s="63">
        <v>45</v>
      </c>
      <c r="H12" s="39" t="str">
        <f t="shared" si="0"/>
        <v/>
      </c>
      <c r="I12" s="40" t="str">
        <f t="shared" si="0"/>
        <v/>
      </c>
      <c r="J12" s="43" t="str">
        <f>VLOOKUP(F12,[1]Tabulka!$B$4:$Q$239,16,0)</f>
        <v/>
      </c>
      <c r="K12" s="40" t="str">
        <f>VLOOKUP(G12,[1]Tabulka!$B$4:$Q$239,16,0)</f>
        <v/>
      </c>
      <c r="L12" s="43">
        <f>IF($E12="N",'[1]pravidla turnaje'!$A$6,IF($H12&gt;$I12,IF(OR($W12="PP",W12="SN"),'[1]pravidla turnaje'!$A$3,'[1]pravidla turnaje'!$A$2),IF($H12&lt;$I12,IF(OR($W12="PP",W12="SN"),'[1]pravidla turnaje'!$A$5,'[1]pravidla turnaje'!$A$6),'[1]pravidla turnaje'!$A$4)))</f>
        <v>0</v>
      </c>
      <c r="M12" s="40">
        <f>IF($E12="N",'[1]pravidla turnaje'!$A$6,IF($H12&lt;$I12,IF(OR($W12="PP",$W12="SN"),'[1]pravidla turnaje'!$A$3,'[1]pravidla turnaje'!$A$2),IF($H12&gt;$I12,IF(OR($W12="PP",$W12="SN"),'[1]pravidla turnaje'!$A$5,'[1]pravidla turnaje'!$A$6),'[1]pravidla turnaje'!$A$4)))</f>
        <v>0</v>
      </c>
      <c r="N12" s="43">
        <f t="shared" si="5"/>
        <v>42</v>
      </c>
      <c r="O12" s="44">
        <f t="shared" si="5"/>
        <v>45</v>
      </c>
      <c r="P12" s="45" t="str">
        <f>VLOOKUP($C12,'[1]pravidla turnaje'!$A$64:$B$83,2,0)</f>
        <v>D</v>
      </c>
      <c r="Q12" s="46" t="str">
        <f t="shared" si="6"/>
        <v>08:50 - 09:00</v>
      </c>
      <c r="R12" s="47" t="s">
        <v>42</v>
      </c>
      <c r="S12" s="48" t="str">
        <f>IFERROR(VLOOKUP(F12,[1]Tabulka!$B$4:$C$239,2,0),"")</f>
        <v>Janáček / 
Patera</v>
      </c>
      <c r="T12" s="49" t="str">
        <f>IFERROR(VLOOKUP(G12,[1]Tabulka!$B$4:$C$239,2,0),"")</f>
        <v>Hub / 
Pagáč</v>
      </c>
      <c r="U12" s="50"/>
      <c r="V12" s="51"/>
      <c r="W12" s="52"/>
      <c r="X12" s="53"/>
      <c r="Y12" s="54"/>
      <c r="Z12" s="53"/>
      <c r="AA12" s="54"/>
      <c r="AB12" s="55" t="s">
        <v>33</v>
      </c>
      <c r="AC12" s="56" t="str">
        <f t="shared" si="7"/>
        <v>B3</v>
      </c>
      <c r="AD12" s="57">
        <f>COUNTIF($AB$3:$AB12,AB12)</f>
        <v>3</v>
      </c>
      <c r="AE12" s="58">
        <f>IF(AD12=1,'[1]pravidla turnaje'!$C$60,VLOOKUP(CONCATENATE(AB12,AD12-1),$AC$2:$AF11,3,0)+VLOOKUP(CONCATENATE(AB12,AD12-1),$AC$2:$AF11,4,0))</f>
        <v>0.36805555555555552</v>
      </c>
      <c r="AF12" s="59">
        <f>IF($E12="",('[1]pravidla turnaje'!#REF!/24/60),(VLOOKUP("x",'[1]pravidla turnaje'!$A$31:$D$58,4,0)/60/24))</f>
        <v>6.9444444444444441E-3</v>
      </c>
      <c r="BE12" s="60"/>
      <c r="BF12" s="60"/>
      <c r="BJ12" s="61"/>
      <c r="BK12" s="61"/>
    </row>
    <row r="13" spans="1:63" ht="18">
      <c r="A13" s="39">
        <f t="shared" si="1"/>
        <v>40</v>
      </c>
      <c r="B13" s="39">
        <f t="shared" si="1"/>
        <v>40</v>
      </c>
      <c r="C13" s="39">
        <f t="shared" si="2"/>
        <v>40</v>
      </c>
      <c r="D13" s="40" t="str">
        <f t="shared" si="3"/>
        <v>43_44</v>
      </c>
      <c r="E13" s="41" t="str">
        <f t="shared" si="4"/>
        <v>N</v>
      </c>
      <c r="F13" s="63">
        <v>44</v>
      </c>
      <c r="G13" s="63">
        <v>43</v>
      </c>
      <c r="H13" s="39" t="str">
        <f t="shared" si="0"/>
        <v/>
      </c>
      <c r="I13" s="40" t="str">
        <f t="shared" si="0"/>
        <v/>
      </c>
      <c r="J13" s="43" t="str">
        <f>VLOOKUP(F13,[1]Tabulka!$B$4:$Q$239,16,0)</f>
        <v/>
      </c>
      <c r="K13" s="40" t="str">
        <f>VLOOKUP(G13,[1]Tabulka!$B$4:$Q$239,16,0)</f>
        <v/>
      </c>
      <c r="L13" s="43">
        <f>IF($E13="N",'[1]pravidla turnaje'!$A$6,IF($H13&gt;$I13,IF(OR($W13="PP",W13="SN"),'[1]pravidla turnaje'!$A$3,'[1]pravidla turnaje'!$A$2),IF($H13&lt;$I13,IF(OR($W13="PP",W13="SN"),'[1]pravidla turnaje'!$A$5,'[1]pravidla turnaje'!$A$6),'[1]pravidla turnaje'!$A$4)))</f>
        <v>0</v>
      </c>
      <c r="M13" s="40">
        <f>IF($E13="N",'[1]pravidla turnaje'!$A$6,IF($H13&lt;$I13,IF(OR($W13="PP",$W13="SN"),'[1]pravidla turnaje'!$A$3,'[1]pravidla turnaje'!$A$2),IF($H13&gt;$I13,IF(OR($W13="PP",$W13="SN"),'[1]pravidla turnaje'!$A$5,'[1]pravidla turnaje'!$A$6),'[1]pravidla turnaje'!$A$4)))</f>
        <v>0</v>
      </c>
      <c r="N13" s="43">
        <f t="shared" si="5"/>
        <v>44</v>
      </c>
      <c r="O13" s="44">
        <f t="shared" si="5"/>
        <v>43</v>
      </c>
      <c r="P13" s="45" t="str">
        <f>VLOOKUP($C13,'[1]pravidla turnaje'!$A$64:$B$83,2,0)</f>
        <v>D</v>
      </c>
      <c r="Q13" s="46" t="str">
        <f t="shared" si="6"/>
        <v>08:50 - 09:00</v>
      </c>
      <c r="R13" s="47" t="s">
        <v>43</v>
      </c>
      <c r="S13" s="48" t="str">
        <f>IFERROR(VLOOKUP(F13,[1]Tabulka!$B$4:$C$239,2,0),"")</f>
        <v>Výborný / 
Aster</v>
      </c>
      <c r="T13" s="49" t="str">
        <f>IFERROR(VLOOKUP(G13,[1]Tabulka!$B$4:$C$239,2,0),"")</f>
        <v>Valenta / 
Hron</v>
      </c>
      <c r="U13" s="50"/>
      <c r="V13" s="51"/>
      <c r="W13" s="52"/>
      <c r="X13" s="53"/>
      <c r="Y13" s="54"/>
      <c r="Z13" s="53"/>
      <c r="AA13" s="54"/>
      <c r="AB13" s="55" t="s">
        <v>35</v>
      </c>
      <c r="AC13" s="56" t="str">
        <f t="shared" si="7"/>
        <v>C3</v>
      </c>
      <c r="AD13" s="57">
        <f>COUNTIF($AB$3:$AB13,AB13)</f>
        <v>3</v>
      </c>
      <c r="AE13" s="58">
        <f>IF(AD13=1,'[1]pravidla turnaje'!$C$60,VLOOKUP(CONCATENATE(AB13,AD13-1),$AC$2:$AF12,3,0)+VLOOKUP(CONCATENATE(AB13,AD13-1),$AC$2:$AF12,4,0))</f>
        <v>0.36805555555555552</v>
      </c>
      <c r="AF13" s="59">
        <f>IF($E13="",('[1]pravidla turnaje'!#REF!/24/60),(VLOOKUP("x",'[1]pravidla turnaje'!$A$31:$D$58,4,0)/60/24))</f>
        <v>6.9444444444444441E-3</v>
      </c>
      <c r="BE13" s="60"/>
      <c r="BF13" s="60"/>
      <c r="BJ13" s="61"/>
      <c r="BK13" s="61"/>
    </row>
    <row r="14" spans="1:63" ht="18">
      <c r="A14" s="39">
        <f t="shared" si="1"/>
        <v>40</v>
      </c>
      <c r="B14" s="39">
        <f t="shared" si="1"/>
        <v>40</v>
      </c>
      <c r="C14" s="39">
        <f t="shared" si="2"/>
        <v>40</v>
      </c>
      <c r="D14" s="40" t="str">
        <f t="shared" si="3"/>
        <v>41_46</v>
      </c>
      <c r="E14" s="41" t="str">
        <f t="shared" si="4"/>
        <v>N</v>
      </c>
      <c r="F14" s="63">
        <v>46</v>
      </c>
      <c r="G14" s="63">
        <v>41</v>
      </c>
      <c r="H14" s="39" t="str">
        <f t="shared" si="0"/>
        <v/>
      </c>
      <c r="I14" s="40" t="str">
        <f t="shared" si="0"/>
        <v/>
      </c>
      <c r="J14" s="43" t="str">
        <f>VLOOKUP(F14,[1]Tabulka!$B$4:$Q$239,16,0)</f>
        <v/>
      </c>
      <c r="K14" s="40" t="str">
        <f>VLOOKUP(G14,[1]Tabulka!$B$4:$Q$239,16,0)</f>
        <v/>
      </c>
      <c r="L14" s="43">
        <f>IF($E14="N",'[1]pravidla turnaje'!$A$6,IF($H14&gt;$I14,IF(OR($W14="PP",W14="SN"),'[1]pravidla turnaje'!$A$3,'[1]pravidla turnaje'!$A$2),IF($H14&lt;$I14,IF(OR($W14="PP",W14="SN"),'[1]pravidla turnaje'!$A$5,'[1]pravidla turnaje'!$A$6),'[1]pravidla turnaje'!$A$4)))</f>
        <v>0</v>
      </c>
      <c r="M14" s="40">
        <f>IF($E14="N",'[1]pravidla turnaje'!$A$6,IF($H14&lt;$I14,IF(OR($W14="PP",$W14="SN"),'[1]pravidla turnaje'!$A$3,'[1]pravidla turnaje'!$A$2),IF($H14&gt;$I14,IF(OR($W14="PP",$W14="SN"),'[1]pravidla turnaje'!$A$5,'[1]pravidla turnaje'!$A$6),'[1]pravidla turnaje'!$A$4)))</f>
        <v>0</v>
      </c>
      <c r="N14" s="43">
        <f t="shared" si="5"/>
        <v>46</v>
      </c>
      <c r="O14" s="44">
        <f t="shared" si="5"/>
        <v>41</v>
      </c>
      <c r="P14" s="45" t="str">
        <f>VLOOKUP($C14,'[1]pravidla turnaje'!$A$64:$B$83,2,0)</f>
        <v>D</v>
      </c>
      <c r="Q14" s="46" t="str">
        <f t="shared" si="6"/>
        <v>08:50 - 09:00</v>
      </c>
      <c r="R14" s="47" t="s">
        <v>44</v>
      </c>
      <c r="S14" s="48" t="str">
        <f>IFERROR(VLOOKUP(F14,[1]Tabulka!$B$4:$C$239,2,0),"")</f>
        <v>Vojta / 
Nikolič</v>
      </c>
      <c r="T14" s="49" t="str">
        <f>IFERROR(VLOOKUP(G14,[1]Tabulka!$B$4:$C$239,2,0),"")</f>
        <v>Chudomský / 
Ryšavý</v>
      </c>
      <c r="U14" s="50"/>
      <c r="V14" s="51"/>
      <c r="W14" s="52"/>
      <c r="X14" s="53"/>
      <c r="Y14" s="54"/>
      <c r="Z14" s="53"/>
      <c r="AA14" s="54"/>
      <c r="AB14" s="55" t="s">
        <v>5</v>
      </c>
      <c r="AC14" s="56" t="str">
        <f t="shared" si="7"/>
        <v>D3</v>
      </c>
      <c r="AD14" s="57">
        <f>COUNTIF($AB$3:$AB14,AB14)</f>
        <v>3</v>
      </c>
      <c r="AE14" s="58">
        <f>IF(AD14=1,'[1]pravidla turnaje'!$C$60,VLOOKUP(CONCATENATE(AB14,AD14-1),$AC$2:$AF13,3,0)+VLOOKUP(CONCATENATE(AB14,AD14-1),$AC$2:$AF13,4,0))</f>
        <v>0.36805555555555552</v>
      </c>
      <c r="AF14" s="59">
        <f>IF($E14="",('[1]pravidla turnaje'!#REF!/24/60),(VLOOKUP("x",'[1]pravidla turnaje'!$A$31:$D$58,4,0)/60/24))</f>
        <v>6.9444444444444441E-3</v>
      </c>
      <c r="BE14" s="60"/>
      <c r="BF14" s="60"/>
      <c r="BJ14" s="61"/>
      <c r="BK14" s="61"/>
    </row>
    <row r="15" spans="1:63" ht="18">
      <c r="A15" s="39">
        <f t="shared" si="1"/>
        <v>50</v>
      </c>
      <c r="B15" s="39">
        <f t="shared" si="1"/>
        <v>50</v>
      </c>
      <c r="C15" s="39">
        <f t="shared" si="2"/>
        <v>50</v>
      </c>
      <c r="D15" s="40" t="str">
        <f t="shared" si="3"/>
        <v>52_55</v>
      </c>
      <c r="E15" s="41" t="str">
        <f t="shared" si="4"/>
        <v>N</v>
      </c>
      <c r="F15" s="63">
        <v>52</v>
      </c>
      <c r="G15" s="63">
        <v>55</v>
      </c>
      <c r="H15" s="39" t="str">
        <f t="shared" si="0"/>
        <v/>
      </c>
      <c r="I15" s="40" t="str">
        <f t="shared" si="0"/>
        <v/>
      </c>
      <c r="J15" s="43" t="str">
        <f>VLOOKUP(F15,[1]Tabulka!$B$4:$Q$239,16,0)</f>
        <v/>
      </c>
      <c r="K15" s="40" t="str">
        <f>VLOOKUP(G15,[1]Tabulka!$B$4:$Q$239,16,0)</f>
        <v/>
      </c>
      <c r="L15" s="43">
        <f>IF($E15="N",'[1]pravidla turnaje'!$A$6,IF($H15&gt;$I15,IF(OR($W15="PP",W15="SN"),'[1]pravidla turnaje'!$A$3,'[1]pravidla turnaje'!$A$2),IF($H15&lt;$I15,IF(OR($W15="PP",W15="SN"),'[1]pravidla turnaje'!$A$5,'[1]pravidla turnaje'!$A$6),'[1]pravidla turnaje'!$A$4)))</f>
        <v>0</v>
      </c>
      <c r="M15" s="40">
        <f>IF($E15="N",'[1]pravidla turnaje'!$A$6,IF($H15&lt;$I15,IF(OR($W15="PP",$W15="SN"),'[1]pravidla turnaje'!$A$3,'[1]pravidla turnaje'!$A$2),IF($H15&gt;$I15,IF(OR($W15="PP",$W15="SN"),'[1]pravidla turnaje'!$A$5,'[1]pravidla turnaje'!$A$6),'[1]pravidla turnaje'!$A$4)))</f>
        <v>0</v>
      </c>
      <c r="N15" s="43">
        <f t="shared" si="5"/>
        <v>52</v>
      </c>
      <c r="O15" s="44">
        <f t="shared" si="5"/>
        <v>55</v>
      </c>
      <c r="P15" s="45" t="str">
        <f>VLOOKUP($C15,'[1]pravidla turnaje'!$A$64:$B$83,2,0)</f>
        <v>E</v>
      </c>
      <c r="Q15" s="46" t="str">
        <f t="shared" si="6"/>
        <v>09:00 - 09:10</v>
      </c>
      <c r="R15" s="47" t="s">
        <v>45</v>
      </c>
      <c r="S15" s="48" t="str">
        <f>IFERROR(VLOOKUP(F15,[1]Tabulka!$B$4:$C$239,2,0),"")</f>
        <v>Novák / 
Stránský</v>
      </c>
      <c r="T15" s="49" t="str">
        <f>IFERROR(VLOOKUP(G15,[1]Tabulka!$B$4:$C$239,2,0),"")</f>
        <v>Tichý / 
Chyna</v>
      </c>
      <c r="U15" s="50"/>
      <c r="V15" s="51"/>
      <c r="W15" s="52"/>
      <c r="X15" s="53"/>
      <c r="Y15" s="54"/>
      <c r="Z15" s="53"/>
      <c r="AA15" s="54"/>
      <c r="AB15" s="55" t="s">
        <v>31</v>
      </c>
      <c r="AC15" s="56" t="str">
        <f t="shared" si="7"/>
        <v>A4</v>
      </c>
      <c r="AD15" s="57">
        <f>COUNTIF($AB$3:$AB15,AB15)</f>
        <v>4</v>
      </c>
      <c r="AE15" s="58">
        <f>IF(AD15=1,'[1]pravidla turnaje'!$C$60,VLOOKUP(CONCATENATE(AB15,AD15-1),$AC$2:$AF14,3,0)+VLOOKUP(CONCATENATE(AB15,AD15-1),$AC$2:$AF14,4,0))</f>
        <v>0.37499999999999994</v>
      </c>
      <c r="AF15" s="59">
        <f>IF($E15="",('[1]pravidla turnaje'!#REF!/24/60),(VLOOKUP("x",'[1]pravidla turnaje'!$A$31:$D$58,4,0)/60/24))</f>
        <v>6.9444444444444441E-3</v>
      </c>
      <c r="BE15" s="60"/>
      <c r="BF15" s="60"/>
      <c r="BJ15" s="61"/>
      <c r="BK15" s="61"/>
    </row>
    <row r="16" spans="1:63" ht="18">
      <c r="A16" s="39">
        <f t="shared" si="1"/>
        <v>50</v>
      </c>
      <c r="B16" s="39">
        <f t="shared" si="1"/>
        <v>50</v>
      </c>
      <c r="C16" s="39">
        <f t="shared" si="2"/>
        <v>50</v>
      </c>
      <c r="D16" s="40" t="str">
        <f t="shared" si="3"/>
        <v>53_54</v>
      </c>
      <c r="E16" s="41" t="str">
        <f t="shared" si="4"/>
        <v>N</v>
      </c>
      <c r="F16" s="63">
        <v>54</v>
      </c>
      <c r="G16" s="63">
        <v>53</v>
      </c>
      <c r="H16" s="39" t="str">
        <f t="shared" si="0"/>
        <v/>
      </c>
      <c r="I16" s="40" t="str">
        <f t="shared" si="0"/>
        <v/>
      </c>
      <c r="J16" s="43" t="str">
        <f>VLOOKUP(F16,[1]Tabulka!$B$4:$Q$239,16,0)</f>
        <v/>
      </c>
      <c r="K16" s="40" t="str">
        <f>VLOOKUP(G16,[1]Tabulka!$B$4:$Q$239,16,0)</f>
        <v/>
      </c>
      <c r="L16" s="43">
        <f>IF($E16="N",'[1]pravidla turnaje'!$A$6,IF($H16&gt;$I16,IF(OR($W16="PP",W16="SN"),'[1]pravidla turnaje'!$A$3,'[1]pravidla turnaje'!$A$2),IF($H16&lt;$I16,IF(OR($W16="PP",W16="SN"),'[1]pravidla turnaje'!$A$5,'[1]pravidla turnaje'!$A$6),'[1]pravidla turnaje'!$A$4)))</f>
        <v>0</v>
      </c>
      <c r="M16" s="40">
        <f>IF($E16="N",'[1]pravidla turnaje'!$A$6,IF($H16&lt;$I16,IF(OR($W16="PP",$W16="SN"),'[1]pravidla turnaje'!$A$3,'[1]pravidla turnaje'!$A$2),IF($H16&gt;$I16,IF(OR($W16="PP",$W16="SN"),'[1]pravidla turnaje'!$A$5,'[1]pravidla turnaje'!$A$6),'[1]pravidla turnaje'!$A$4)))</f>
        <v>0</v>
      </c>
      <c r="N16" s="43">
        <f t="shared" si="5"/>
        <v>54</v>
      </c>
      <c r="O16" s="44">
        <f t="shared" si="5"/>
        <v>53</v>
      </c>
      <c r="P16" s="45" t="str">
        <f>VLOOKUP($C16,'[1]pravidla turnaje'!$A$64:$B$83,2,0)</f>
        <v>E</v>
      </c>
      <c r="Q16" s="46" t="str">
        <f t="shared" si="6"/>
        <v>09:00 - 09:10</v>
      </c>
      <c r="R16" s="47" t="s">
        <v>46</v>
      </c>
      <c r="S16" s="48" t="str">
        <f>IFERROR(VLOOKUP(F16,[1]Tabulka!$B$4:$C$239,2,0),"")</f>
        <v>Krbec / 
Netopilík</v>
      </c>
      <c r="T16" s="49" t="str">
        <f>IFERROR(VLOOKUP(G16,[1]Tabulka!$B$4:$C$239,2,0),"")</f>
        <v>Hrůza / 
Rychlý</v>
      </c>
      <c r="U16" s="50"/>
      <c r="V16" s="51"/>
      <c r="W16" s="52"/>
      <c r="X16" s="53"/>
      <c r="Y16" s="54"/>
      <c r="Z16" s="53"/>
      <c r="AA16" s="54"/>
      <c r="AB16" s="55" t="s">
        <v>33</v>
      </c>
      <c r="AC16" s="56" t="str">
        <f t="shared" si="7"/>
        <v>B4</v>
      </c>
      <c r="AD16" s="57">
        <f>COUNTIF($AB$3:$AB16,AB16)</f>
        <v>4</v>
      </c>
      <c r="AE16" s="58">
        <f>IF(AD16=1,'[1]pravidla turnaje'!$C$60,VLOOKUP(CONCATENATE(AB16,AD16-1),$AC$2:$AF15,3,0)+VLOOKUP(CONCATENATE(AB16,AD16-1),$AC$2:$AF15,4,0))</f>
        <v>0.37499999999999994</v>
      </c>
      <c r="AF16" s="59">
        <f>IF($E16="",('[1]pravidla turnaje'!#REF!/24/60),(VLOOKUP("x",'[1]pravidla turnaje'!$A$31:$D$58,4,0)/60/24))</f>
        <v>6.9444444444444441E-3</v>
      </c>
      <c r="BE16" s="60"/>
      <c r="BF16" s="60"/>
      <c r="BJ16" s="61"/>
      <c r="BK16" s="61"/>
    </row>
    <row r="17" spans="1:63" ht="18">
      <c r="A17" s="39">
        <f t="shared" si="1"/>
        <v>50</v>
      </c>
      <c r="B17" s="39">
        <f t="shared" si="1"/>
        <v>50</v>
      </c>
      <c r="C17" s="39">
        <f t="shared" si="2"/>
        <v>50</v>
      </c>
      <c r="D17" s="40" t="str">
        <f t="shared" si="3"/>
        <v>51_56</v>
      </c>
      <c r="E17" s="41" t="str">
        <f t="shared" si="4"/>
        <v>N</v>
      </c>
      <c r="F17" s="63">
        <v>56</v>
      </c>
      <c r="G17" s="63">
        <v>51</v>
      </c>
      <c r="H17" s="39" t="str">
        <f t="shared" si="0"/>
        <v/>
      </c>
      <c r="I17" s="40" t="str">
        <f t="shared" si="0"/>
        <v/>
      </c>
      <c r="J17" s="43" t="str">
        <f>VLOOKUP(F17,[1]Tabulka!$B$4:$Q$239,16,0)</f>
        <v/>
      </c>
      <c r="K17" s="40" t="str">
        <f>VLOOKUP(G17,[1]Tabulka!$B$4:$Q$239,16,0)</f>
        <v/>
      </c>
      <c r="L17" s="43">
        <f>IF($E17="N",'[1]pravidla turnaje'!$A$6,IF($H17&gt;$I17,IF(OR($W17="PP",W17="SN"),'[1]pravidla turnaje'!$A$3,'[1]pravidla turnaje'!$A$2),IF($H17&lt;$I17,IF(OR($W17="PP",W17="SN"),'[1]pravidla turnaje'!$A$5,'[1]pravidla turnaje'!$A$6),'[1]pravidla turnaje'!$A$4)))</f>
        <v>0</v>
      </c>
      <c r="M17" s="40">
        <f>IF($E17="N",'[1]pravidla turnaje'!$A$6,IF($H17&lt;$I17,IF(OR($W17="PP",$W17="SN"),'[1]pravidla turnaje'!$A$3,'[1]pravidla turnaje'!$A$2),IF($H17&gt;$I17,IF(OR($W17="PP",$W17="SN"),'[1]pravidla turnaje'!$A$5,'[1]pravidla turnaje'!$A$6),'[1]pravidla turnaje'!$A$4)))</f>
        <v>0</v>
      </c>
      <c r="N17" s="43">
        <f t="shared" si="5"/>
        <v>56</v>
      </c>
      <c r="O17" s="44">
        <f t="shared" si="5"/>
        <v>51</v>
      </c>
      <c r="P17" s="45" t="str">
        <f>VLOOKUP($C17,'[1]pravidla turnaje'!$A$64:$B$83,2,0)</f>
        <v>E</v>
      </c>
      <c r="Q17" s="46" t="str">
        <f t="shared" si="6"/>
        <v>09:00 - 09:10</v>
      </c>
      <c r="R17" s="47" t="s">
        <v>47</v>
      </c>
      <c r="S17" s="48" t="str">
        <f>IFERROR(VLOOKUP(F17,[1]Tabulka!$B$4:$C$239,2,0),"")</f>
        <v>Severa / 
Weiss</v>
      </c>
      <c r="T17" s="49" t="str">
        <f>IFERROR(VLOOKUP(G17,[1]Tabulka!$B$4:$C$239,2,0),"")</f>
        <v>Černý / 
Jiroud</v>
      </c>
      <c r="U17" s="50"/>
      <c r="V17" s="51"/>
      <c r="W17" s="52"/>
      <c r="X17" s="53"/>
      <c r="Y17" s="54"/>
      <c r="Z17" s="53"/>
      <c r="AA17" s="54"/>
      <c r="AB17" s="55" t="s">
        <v>35</v>
      </c>
      <c r="AC17" s="56" t="str">
        <f t="shared" si="7"/>
        <v>C4</v>
      </c>
      <c r="AD17" s="57">
        <f>COUNTIF($AB$3:$AB17,AB17)</f>
        <v>4</v>
      </c>
      <c r="AE17" s="58">
        <f>IF(AD17=1,'[1]pravidla turnaje'!$C$60,VLOOKUP(CONCATENATE(AB17,AD17-1),$AC$2:$AF16,3,0)+VLOOKUP(CONCATENATE(AB17,AD17-1),$AC$2:$AF16,4,0))</f>
        <v>0.37499999999999994</v>
      </c>
      <c r="AF17" s="59">
        <f>IF($E17="",('[1]pravidla turnaje'!#REF!/24/60),(VLOOKUP("x",'[1]pravidla turnaje'!$A$31:$D$58,4,0)/60/24))</f>
        <v>6.9444444444444441E-3</v>
      </c>
      <c r="BE17" s="60"/>
      <c r="BF17" s="60"/>
      <c r="BJ17" s="61"/>
      <c r="BK17" s="61"/>
    </row>
    <row r="18" spans="1:63" ht="18">
      <c r="A18" s="39">
        <f t="shared" si="1"/>
        <v>60</v>
      </c>
      <c r="B18" s="39">
        <f t="shared" si="1"/>
        <v>60</v>
      </c>
      <c r="C18" s="39">
        <f t="shared" si="2"/>
        <v>60</v>
      </c>
      <c r="D18" s="40" t="str">
        <f t="shared" si="3"/>
        <v>62_65</v>
      </c>
      <c r="E18" s="41" t="str">
        <f t="shared" si="4"/>
        <v>N</v>
      </c>
      <c r="F18" s="63">
        <v>62</v>
      </c>
      <c r="G18" s="63">
        <v>65</v>
      </c>
      <c r="H18" s="39" t="str">
        <f t="shared" si="0"/>
        <v/>
      </c>
      <c r="I18" s="40" t="str">
        <f t="shared" si="0"/>
        <v/>
      </c>
      <c r="J18" s="43" t="str">
        <f>VLOOKUP(F18,[1]Tabulka!$B$4:$Q$239,16,0)</f>
        <v/>
      </c>
      <c r="K18" s="40" t="str">
        <f>VLOOKUP(G18,[1]Tabulka!$B$4:$Q$239,16,0)</f>
        <v/>
      </c>
      <c r="L18" s="43">
        <f>IF($E18="N",'[1]pravidla turnaje'!$A$6,IF($H18&gt;$I18,IF(OR($W18="PP",W18="SN"),'[1]pravidla turnaje'!$A$3,'[1]pravidla turnaje'!$A$2),IF($H18&lt;$I18,IF(OR($W18="PP",W18="SN"),'[1]pravidla turnaje'!$A$5,'[1]pravidla turnaje'!$A$6),'[1]pravidla turnaje'!$A$4)))</f>
        <v>0</v>
      </c>
      <c r="M18" s="40">
        <f>IF($E18="N",'[1]pravidla turnaje'!$A$6,IF($H18&lt;$I18,IF(OR($W18="PP",$W18="SN"),'[1]pravidla turnaje'!$A$3,'[1]pravidla turnaje'!$A$2),IF($H18&gt;$I18,IF(OR($W18="PP",$W18="SN"),'[1]pravidla turnaje'!$A$5,'[1]pravidla turnaje'!$A$6),'[1]pravidla turnaje'!$A$4)))</f>
        <v>0</v>
      </c>
      <c r="N18" s="43">
        <f t="shared" si="5"/>
        <v>62</v>
      </c>
      <c r="O18" s="44">
        <f t="shared" si="5"/>
        <v>65</v>
      </c>
      <c r="P18" s="45" t="str">
        <f>VLOOKUP($C18,'[1]pravidla turnaje'!$A$64:$B$83,2,0)</f>
        <v>F</v>
      </c>
      <c r="Q18" s="46" t="str">
        <f t="shared" si="6"/>
        <v>09:00 - 09:10</v>
      </c>
      <c r="R18" s="47" t="s">
        <v>48</v>
      </c>
      <c r="S18" s="48" t="str">
        <f>IFERROR(VLOOKUP(F18,[1]Tabulka!$B$4:$C$239,2,0),"")</f>
        <v>Jäger / 
Mráz</v>
      </c>
      <c r="T18" s="49" t="str">
        <f>IFERROR(VLOOKUP(G18,[1]Tabulka!$B$4:$C$239,2,0),"")</f>
        <v>Nicolas / 
Houser</v>
      </c>
      <c r="U18" s="50"/>
      <c r="V18" s="51"/>
      <c r="W18" s="52"/>
      <c r="X18" s="53"/>
      <c r="Y18" s="54"/>
      <c r="Z18" s="53"/>
      <c r="AA18" s="54"/>
      <c r="AB18" s="55" t="s">
        <v>5</v>
      </c>
      <c r="AC18" s="56" t="str">
        <f t="shared" si="7"/>
        <v>D4</v>
      </c>
      <c r="AD18" s="57">
        <f>COUNTIF($AB$3:$AB18,AB18)</f>
        <v>4</v>
      </c>
      <c r="AE18" s="58">
        <f>IF(AD18=1,'[1]pravidla turnaje'!$C$60,VLOOKUP(CONCATENATE(AB18,AD18-1),$AC$2:$AF17,3,0)+VLOOKUP(CONCATENATE(AB18,AD18-1),$AC$2:$AF17,4,0))</f>
        <v>0.37499999999999994</v>
      </c>
      <c r="AF18" s="59">
        <f>IF($E18="",('[1]pravidla turnaje'!#REF!/24/60),(VLOOKUP("x",'[1]pravidla turnaje'!$A$31:$D$58,4,0)/60/24))</f>
        <v>6.9444444444444441E-3</v>
      </c>
      <c r="BE18" s="60"/>
      <c r="BF18" s="60"/>
      <c r="BJ18" s="61"/>
      <c r="BK18" s="61"/>
    </row>
    <row r="19" spans="1:63" ht="18">
      <c r="A19" s="39">
        <f t="shared" si="1"/>
        <v>60</v>
      </c>
      <c r="B19" s="39">
        <f t="shared" si="1"/>
        <v>60</v>
      </c>
      <c r="C19" s="39">
        <f t="shared" si="2"/>
        <v>60</v>
      </c>
      <c r="D19" s="40" t="str">
        <f t="shared" si="3"/>
        <v>63_64</v>
      </c>
      <c r="E19" s="41" t="str">
        <f t="shared" si="4"/>
        <v>N</v>
      </c>
      <c r="F19" s="63">
        <v>64</v>
      </c>
      <c r="G19" s="63">
        <v>63</v>
      </c>
      <c r="H19" s="39" t="str">
        <f t="shared" si="0"/>
        <v/>
      </c>
      <c r="I19" s="40" t="str">
        <f t="shared" si="0"/>
        <v/>
      </c>
      <c r="J19" s="43" t="str">
        <f>VLOOKUP(F19,[1]Tabulka!$B$4:$Q$239,16,0)</f>
        <v/>
      </c>
      <c r="K19" s="40" t="str">
        <f>VLOOKUP(G19,[1]Tabulka!$B$4:$Q$239,16,0)</f>
        <v/>
      </c>
      <c r="L19" s="43">
        <f>IF($E19="N",'[1]pravidla turnaje'!$A$6,IF($H19&gt;$I19,IF(OR($W19="PP",W19="SN"),'[1]pravidla turnaje'!$A$3,'[1]pravidla turnaje'!$A$2),IF($H19&lt;$I19,IF(OR($W19="PP",W19="SN"),'[1]pravidla turnaje'!$A$5,'[1]pravidla turnaje'!$A$6),'[1]pravidla turnaje'!$A$4)))</f>
        <v>0</v>
      </c>
      <c r="M19" s="40">
        <f>IF($E19="N",'[1]pravidla turnaje'!$A$6,IF($H19&lt;$I19,IF(OR($W19="PP",$W19="SN"),'[1]pravidla turnaje'!$A$3,'[1]pravidla turnaje'!$A$2),IF($H19&gt;$I19,IF(OR($W19="PP",$W19="SN"),'[1]pravidla turnaje'!$A$5,'[1]pravidla turnaje'!$A$6),'[1]pravidla turnaje'!$A$4)))</f>
        <v>0</v>
      </c>
      <c r="N19" s="43">
        <f t="shared" si="5"/>
        <v>64</v>
      </c>
      <c r="O19" s="44">
        <f t="shared" si="5"/>
        <v>63</v>
      </c>
      <c r="P19" s="45" t="str">
        <f>VLOOKUP($C19,'[1]pravidla turnaje'!$A$64:$B$83,2,0)</f>
        <v>F</v>
      </c>
      <c r="Q19" s="46" t="str">
        <f t="shared" si="6"/>
        <v>09:10 - 09:20</v>
      </c>
      <c r="R19" s="47" t="s">
        <v>49</v>
      </c>
      <c r="S19" s="48" t="str">
        <f>IFERROR(VLOOKUP(F19,[1]Tabulka!$B$4:$C$239,2,0),"")</f>
        <v>Průša / 
Průša</v>
      </c>
      <c r="T19" s="49" t="str">
        <f>IFERROR(VLOOKUP(G19,[1]Tabulka!$B$4:$C$239,2,0),"")</f>
        <v>Kalina / 
Körber</v>
      </c>
      <c r="U19" s="50"/>
      <c r="V19" s="51"/>
      <c r="W19" s="52"/>
      <c r="X19" s="53"/>
      <c r="Y19" s="54"/>
      <c r="Z19" s="53"/>
      <c r="AA19" s="54"/>
      <c r="AB19" s="55" t="s">
        <v>31</v>
      </c>
      <c r="AC19" s="56" t="str">
        <f t="shared" si="7"/>
        <v>A5</v>
      </c>
      <c r="AD19" s="57">
        <f>COUNTIF($AB$3:$AB19,AB19)</f>
        <v>5</v>
      </c>
      <c r="AE19" s="58">
        <f>IF(AD19=1,'[1]pravidla turnaje'!$C$60,VLOOKUP(CONCATENATE(AB19,AD19-1),$AC$2:$AF18,3,0)+VLOOKUP(CONCATENATE(AB19,AD19-1),$AC$2:$AF18,4,0))</f>
        <v>0.38194444444444436</v>
      </c>
      <c r="AF19" s="59">
        <f>IF($E19="",('[1]pravidla turnaje'!#REF!/24/60),(VLOOKUP("x",'[1]pravidla turnaje'!$A$31:$D$58,4,0)/60/24))</f>
        <v>6.9444444444444441E-3</v>
      </c>
      <c r="BE19" s="60"/>
      <c r="BF19" s="60"/>
      <c r="BJ19" s="61"/>
      <c r="BK19" s="61"/>
    </row>
    <row r="20" spans="1:63" ht="18">
      <c r="A20" s="39">
        <f t="shared" si="1"/>
        <v>60</v>
      </c>
      <c r="B20" s="39">
        <f t="shared" si="1"/>
        <v>60</v>
      </c>
      <c r="C20" s="39">
        <f t="shared" si="2"/>
        <v>60</v>
      </c>
      <c r="D20" s="40" t="str">
        <f t="shared" si="3"/>
        <v>61_66</v>
      </c>
      <c r="E20" s="41" t="str">
        <f t="shared" si="4"/>
        <v>N</v>
      </c>
      <c r="F20" s="63">
        <v>66</v>
      </c>
      <c r="G20" s="63">
        <v>61</v>
      </c>
      <c r="H20" s="39" t="str">
        <f t="shared" si="0"/>
        <v/>
      </c>
      <c r="I20" s="40" t="str">
        <f t="shared" si="0"/>
        <v/>
      </c>
      <c r="J20" s="43" t="str">
        <f>VLOOKUP(F20,[1]Tabulka!$B$4:$Q$239,16,0)</f>
        <v/>
      </c>
      <c r="K20" s="40" t="str">
        <f>VLOOKUP(G20,[1]Tabulka!$B$4:$Q$239,16,0)</f>
        <v/>
      </c>
      <c r="L20" s="43">
        <f>IF($E20="N",'[1]pravidla turnaje'!$A$6,IF($H20&gt;$I20,IF(OR($W20="PP",W20="SN"),'[1]pravidla turnaje'!$A$3,'[1]pravidla turnaje'!$A$2),IF($H20&lt;$I20,IF(OR($W20="PP",W20="SN"),'[1]pravidla turnaje'!$A$5,'[1]pravidla turnaje'!$A$6),'[1]pravidla turnaje'!$A$4)))</f>
        <v>0</v>
      </c>
      <c r="M20" s="40">
        <f>IF($E20="N",'[1]pravidla turnaje'!$A$6,IF($H20&lt;$I20,IF(OR($W20="PP",$W20="SN"),'[1]pravidla turnaje'!$A$3,'[1]pravidla turnaje'!$A$2),IF($H20&gt;$I20,IF(OR($W20="PP",$W20="SN"),'[1]pravidla turnaje'!$A$5,'[1]pravidla turnaje'!$A$6),'[1]pravidla turnaje'!$A$4)))</f>
        <v>0</v>
      </c>
      <c r="N20" s="43">
        <f t="shared" si="5"/>
        <v>66</v>
      </c>
      <c r="O20" s="44">
        <f t="shared" si="5"/>
        <v>61</v>
      </c>
      <c r="P20" s="45" t="str">
        <f>VLOOKUP($C20,'[1]pravidla turnaje'!$A$64:$B$83,2,0)</f>
        <v>F</v>
      </c>
      <c r="Q20" s="46" t="str">
        <f t="shared" si="6"/>
        <v>09:10 - 09:20</v>
      </c>
      <c r="R20" s="47" t="s">
        <v>50</v>
      </c>
      <c r="S20" s="48" t="str">
        <f>IFERROR(VLOOKUP(F20,[1]Tabulka!$B$4:$C$239,2,0),"")</f>
        <v>Jiránek / 
Bína</v>
      </c>
      <c r="T20" s="49" t="str">
        <f>IFERROR(VLOOKUP(G20,[1]Tabulka!$B$4:$C$239,2,0),"")</f>
        <v>Kolstrunk / 
Mück</v>
      </c>
      <c r="U20" s="50"/>
      <c r="V20" s="51"/>
      <c r="W20" s="52"/>
      <c r="X20" s="53"/>
      <c r="Y20" s="54"/>
      <c r="Z20" s="53"/>
      <c r="AA20" s="54"/>
      <c r="AB20" s="55" t="s">
        <v>33</v>
      </c>
      <c r="AC20" s="56" t="str">
        <f t="shared" si="7"/>
        <v>B5</v>
      </c>
      <c r="AD20" s="57">
        <f>COUNTIF($AB$3:$AB20,AB20)</f>
        <v>5</v>
      </c>
      <c r="AE20" s="58">
        <f>IF(AD20=1,'[1]pravidla turnaje'!$C$60,VLOOKUP(CONCATENATE(AB20,AD20-1),$AC$2:$AF19,3,0)+VLOOKUP(CONCATENATE(AB20,AD20-1),$AC$2:$AF19,4,0))</f>
        <v>0.38194444444444436</v>
      </c>
      <c r="AF20" s="59">
        <f>IF($E20="",('[1]pravidla turnaje'!#REF!/24/60),(VLOOKUP("x",'[1]pravidla turnaje'!$A$31:$D$58,4,0)/60/24))</f>
        <v>6.9444444444444441E-3</v>
      </c>
      <c r="BE20" s="60"/>
      <c r="BF20" s="60"/>
      <c r="BJ20" s="61"/>
      <c r="BK20" s="61"/>
    </row>
    <row r="21" spans="1:63" ht="18">
      <c r="A21" s="39">
        <f t="shared" si="1"/>
        <v>70</v>
      </c>
      <c r="B21" s="39">
        <f t="shared" si="1"/>
        <v>70</v>
      </c>
      <c r="C21" s="39">
        <f t="shared" si="2"/>
        <v>70</v>
      </c>
      <c r="D21" s="40" t="str">
        <f t="shared" si="3"/>
        <v>74_75</v>
      </c>
      <c r="E21" s="41" t="str">
        <f t="shared" si="4"/>
        <v>N</v>
      </c>
      <c r="F21" s="63">
        <v>75</v>
      </c>
      <c r="G21" s="63">
        <v>74</v>
      </c>
      <c r="H21" s="39" t="str">
        <f t="shared" si="0"/>
        <v/>
      </c>
      <c r="I21" s="40" t="str">
        <f t="shared" si="0"/>
        <v/>
      </c>
      <c r="J21" s="43" t="str">
        <f>VLOOKUP(F21,[1]Tabulka!$B$4:$Q$239,16,0)</f>
        <v/>
      </c>
      <c r="K21" s="40" t="str">
        <f>VLOOKUP(G21,[1]Tabulka!$B$4:$Q$239,16,0)</f>
        <v/>
      </c>
      <c r="L21" s="43">
        <f>IF($E21="N",'[1]pravidla turnaje'!$A$6,IF($H21&gt;$I21,IF(OR($W21="PP",W21="SN"),'[1]pravidla turnaje'!$A$3,'[1]pravidla turnaje'!$A$2),IF($H21&lt;$I21,IF(OR($W21="PP",W21="SN"),'[1]pravidla turnaje'!$A$5,'[1]pravidla turnaje'!$A$6),'[1]pravidla turnaje'!$A$4)))</f>
        <v>0</v>
      </c>
      <c r="M21" s="40">
        <f>IF($E21="N",'[1]pravidla turnaje'!$A$6,IF($H21&lt;$I21,IF(OR($W21="PP",$W21="SN"),'[1]pravidla turnaje'!$A$3,'[1]pravidla turnaje'!$A$2),IF($H21&gt;$I21,IF(OR($W21="PP",$W21="SN"),'[1]pravidla turnaje'!$A$5,'[1]pravidla turnaje'!$A$6),'[1]pravidla turnaje'!$A$4)))</f>
        <v>0</v>
      </c>
      <c r="N21" s="43">
        <f t="shared" si="5"/>
        <v>75</v>
      </c>
      <c r="O21" s="44">
        <f t="shared" si="5"/>
        <v>74</v>
      </c>
      <c r="P21" s="45" t="str">
        <f>VLOOKUP($C21,'[1]pravidla turnaje'!$A$64:$B$83,2,0)</f>
        <v>G</v>
      </c>
      <c r="Q21" s="46" t="str">
        <f t="shared" si="6"/>
        <v>09:10 - 09:20</v>
      </c>
      <c r="R21" s="47" t="s">
        <v>51</v>
      </c>
      <c r="S21" s="48" t="str">
        <f>IFERROR(VLOOKUP(F21,[1]Tabulka!$B$4:$C$239,2,0),"")</f>
        <v>Kindl / 
Kotoun</v>
      </c>
      <c r="T21" s="49" t="str">
        <f>IFERROR(VLOOKUP(G21,[1]Tabulka!$B$4:$C$239,2,0),"")</f>
        <v>Hněvkovský / 
Vašák</v>
      </c>
      <c r="U21" s="50"/>
      <c r="V21" s="51"/>
      <c r="W21" s="52"/>
      <c r="X21" s="53"/>
      <c r="Y21" s="54"/>
      <c r="Z21" s="53"/>
      <c r="AA21" s="54"/>
      <c r="AB21" s="55" t="s">
        <v>35</v>
      </c>
      <c r="AC21" s="56" t="str">
        <f t="shared" si="7"/>
        <v>C5</v>
      </c>
      <c r="AD21" s="57">
        <f>COUNTIF($AB$3:$AB21,AB21)</f>
        <v>5</v>
      </c>
      <c r="AE21" s="58">
        <f>IF(AD21=1,'[1]pravidla turnaje'!$C$60,VLOOKUP(CONCATENATE(AB21,AD21-1),$AC$2:$AF20,3,0)+VLOOKUP(CONCATENATE(AB21,AD21-1),$AC$2:$AF20,4,0))</f>
        <v>0.38194444444444436</v>
      </c>
      <c r="AF21" s="59">
        <f>IF($E21="",('[1]pravidla turnaje'!#REF!/24/60),(VLOOKUP("x",'[1]pravidla turnaje'!$A$31:$D$58,4,0)/60/24))</f>
        <v>6.9444444444444441E-3</v>
      </c>
      <c r="BE21" s="60"/>
      <c r="BF21" s="60"/>
      <c r="BJ21" s="61"/>
      <c r="BK21" s="61"/>
    </row>
    <row r="22" spans="1:63" ht="18">
      <c r="A22" s="39">
        <f t="shared" si="1"/>
        <v>70</v>
      </c>
      <c r="B22" s="39">
        <f t="shared" si="1"/>
        <v>70</v>
      </c>
      <c r="C22" s="39">
        <f t="shared" si="2"/>
        <v>70</v>
      </c>
      <c r="D22" s="40" t="str">
        <f t="shared" si="3"/>
        <v>71_72</v>
      </c>
      <c r="E22" s="41" t="str">
        <f t="shared" si="4"/>
        <v>N</v>
      </c>
      <c r="F22" s="63">
        <v>72</v>
      </c>
      <c r="G22" s="63">
        <v>71</v>
      </c>
      <c r="H22" s="39" t="str">
        <f t="shared" si="0"/>
        <v/>
      </c>
      <c r="I22" s="40" t="str">
        <f t="shared" si="0"/>
        <v/>
      </c>
      <c r="J22" s="43" t="str">
        <f>VLOOKUP(F22,[1]Tabulka!$B$4:$Q$239,16,0)</f>
        <v/>
      </c>
      <c r="K22" s="40" t="str">
        <f>VLOOKUP(G22,[1]Tabulka!$B$4:$Q$239,16,0)</f>
        <v/>
      </c>
      <c r="L22" s="43">
        <f>IF($E22="N",'[1]pravidla turnaje'!$A$6,IF($H22&gt;$I22,IF(OR($W22="PP",W22="SN"),'[1]pravidla turnaje'!$A$3,'[1]pravidla turnaje'!$A$2),IF($H22&lt;$I22,IF(OR($W22="PP",W22="SN"),'[1]pravidla turnaje'!$A$5,'[1]pravidla turnaje'!$A$6),'[1]pravidla turnaje'!$A$4)))</f>
        <v>0</v>
      </c>
      <c r="M22" s="40">
        <f>IF($E22="N",'[1]pravidla turnaje'!$A$6,IF($H22&lt;$I22,IF(OR($W22="PP",$W22="SN"),'[1]pravidla turnaje'!$A$3,'[1]pravidla turnaje'!$A$2),IF($H22&gt;$I22,IF(OR($W22="PP",$W22="SN"),'[1]pravidla turnaje'!$A$5,'[1]pravidla turnaje'!$A$6),'[1]pravidla turnaje'!$A$4)))</f>
        <v>0</v>
      </c>
      <c r="N22" s="43">
        <f t="shared" si="5"/>
        <v>72</v>
      </c>
      <c r="O22" s="44">
        <f t="shared" si="5"/>
        <v>71</v>
      </c>
      <c r="P22" s="45" t="str">
        <f>VLOOKUP($C22,'[1]pravidla turnaje'!$A$64:$B$83,2,0)</f>
        <v>G</v>
      </c>
      <c r="Q22" s="46" t="str">
        <f t="shared" si="6"/>
        <v>09:10 - 09:20</v>
      </c>
      <c r="R22" s="47" t="s">
        <v>52</v>
      </c>
      <c r="S22" s="48" t="str">
        <f>IFERROR(VLOOKUP(F22,[1]Tabulka!$B$4:$C$239,2,0),"")</f>
        <v>Fořt / 
Fořt</v>
      </c>
      <c r="T22" s="49" t="str">
        <f>IFERROR(VLOOKUP(G22,[1]Tabulka!$B$4:$C$239,2,0),"")</f>
        <v>Mohelník / 
Csáno</v>
      </c>
      <c r="U22" s="50"/>
      <c r="V22" s="51"/>
      <c r="W22" s="52"/>
      <c r="X22" s="53"/>
      <c r="Y22" s="54"/>
      <c r="Z22" s="53"/>
      <c r="AA22" s="54"/>
      <c r="AB22" s="55" t="s">
        <v>5</v>
      </c>
      <c r="AC22" s="56" t="str">
        <f t="shared" si="7"/>
        <v>D5</v>
      </c>
      <c r="AD22" s="57">
        <f>COUNTIF($AB$3:$AB22,AB22)</f>
        <v>5</v>
      </c>
      <c r="AE22" s="58">
        <f>IF(AD22=1,'[1]pravidla turnaje'!$C$60,VLOOKUP(CONCATENATE(AB22,AD22-1),$AC$2:$AF21,3,0)+VLOOKUP(CONCATENATE(AB22,AD22-1),$AC$2:$AF21,4,0))</f>
        <v>0.38194444444444436</v>
      </c>
      <c r="AF22" s="59">
        <f>IF($E22="",('[1]pravidla turnaje'!#REF!/24/60),(VLOOKUP("x",'[1]pravidla turnaje'!$A$31:$D$58,4,0)/60/24))</f>
        <v>6.9444444444444441E-3</v>
      </c>
      <c r="BE22" s="60"/>
      <c r="BF22" s="60"/>
      <c r="BJ22" s="61"/>
      <c r="BK22" s="61"/>
    </row>
    <row r="23" spans="1:63" ht="18">
      <c r="A23" s="39">
        <f t="shared" si="1"/>
        <v>80</v>
      </c>
      <c r="B23" s="39">
        <f t="shared" si="1"/>
        <v>80</v>
      </c>
      <c r="C23" s="39">
        <f t="shared" si="2"/>
        <v>80</v>
      </c>
      <c r="D23" s="40" t="str">
        <f t="shared" si="3"/>
        <v>84_85</v>
      </c>
      <c r="E23" s="41" t="str">
        <f t="shared" si="4"/>
        <v>N</v>
      </c>
      <c r="F23" s="63">
        <v>85</v>
      </c>
      <c r="G23" s="63">
        <v>84</v>
      </c>
      <c r="H23" s="39" t="str">
        <f t="shared" si="0"/>
        <v/>
      </c>
      <c r="I23" s="40" t="str">
        <f t="shared" si="0"/>
        <v/>
      </c>
      <c r="J23" s="43" t="str">
        <f>VLOOKUP(F23,[1]Tabulka!$B$4:$Q$239,16,0)</f>
        <v/>
      </c>
      <c r="K23" s="40" t="str">
        <f>VLOOKUP(G23,[1]Tabulka!$B$4:$Q$239,16,0)</f>
        <v/>
      </c>
      <c r="L23" s="43">
        <f>IF($E23="N",'[1]pravidla turnaje'!$A$6,IF($H23&gt;$I23,IF(OR($W23="PP",W23="SN"),'[1]pravidla turnaje'!$A$3,'[1]pravidla turnaje'!$A$2),IF($H23&lt;$I23,IF(OR($W23="PP",W23="SN"),'[1]pravidla turnaje'!$A$5,'[1]pravidla turnaje'!$A$6),'[1]pravidla turnaje'!$A$4)))</f>
        <v>0</v>
      </c>
      <c r="M23" s="40">
        <f>IF($E23="N",'[1]pravidla turnaje'!$A$6,IF($H23&lt;$I23,IF(OR($W23="PP",$W23="SN"),'[1]pravidla turnaje'!$A$3,'[1]pravidla turnaje'!$A$2),IF($H23&gt;$I23,IF(OR($W23="PP",$W23="SN"),'[1]pravidla turnaje'!$A$5,'[1]pravidla turnaje'!$A$6),'[1]pravidla turnaje'!$A$4)))</f>
        <v>0</v>
      </c>
      <c r="N23" s="43">
        <f t="shared" si="5"/>
        <v>85</v>
      </c>
      <c r="O23" s="44">
        <f t="shared" si="5"/>
        <v>84</v>
      </c>
      <c r="P23" s="45" t="str">
        <f>VLOOKUP($C23,'[1]pravidla turnaje'!$A$64:$B$83,2,0)</f>
        <v>H</v>
      </c>
      <c r="Q23" s="46" t="str">
        <f t="shared" si="6"/>
        <v>09:20 - 09:30</v>
      </c>
      <c r="R23" s="47" t="s">
        <v>53</v>
      </c>
      <c r="S23" s="48" t="str">
        <f>IFERROR(VLOOKUP(F23,[1]Tabulka!$B$4:$C$239,2,0),"")</f>
        <v>Švácha / 
Maňák</v>
      </c>
      <c r="T23" s="49" t="str">
        <f>IFERROR(VLOOKUP(G23,[1]Tabulka!$B$4:$C$239,2,0),"")</f>
        <v>Mařík / 
Kryštof</v>
      </c>
      <c r="U23" s="50"/>
      <c r="V23" s="51"/>
      <c r="W23" s="52"/>
      <c r="X23" s="53"/>
      <c r="Y23" s="54"/>
      <c r="Z23" s="53"/>
      <c r="AA23" s="54"/>
      <c r="AB23" s="55" t="s">
        <v>31</v>
      </c>
      <c r="AC23" s="56" t="str">
        <f t="shared" si="7"/>
        <v>A6</v>
      </c>
      <c r="AD23" s="57">
        <f>COUNTIF($AB$3:$AB23,AB23)</f>
        <v>6</v>
      </c>
      <c r="AE23" s="58">
        <f>IF(AD23=1,'[1]pravidla turnaje'!$C$60,VLOOKUP(CONCATENATE(AB23,AD23-1),$AC$2:$AF22,3,0)+VLOOKUP(CONCATENATE(AB23,AD23-1),$AC$2:$AF22,4,0))</f>
        <v>0.38888888888888878</v>
      </c>
      <c r="AF23" s="59">
        <f>IF($E23="",('[1]pravidla turnaje'!#REF!/24/60),(VLOOKUP("x",'[1]pravidla turnaje'!$A$31:$D$58,4,0)/60/24))</f>
        <v>6.9444444444444441E-3</v>
      </c>
      <c r="BE23" s="60"/>
      <c r="BF23" s="60"/>
      <c r="BJ23" s="61"/>
      <c r="BK23" s="61"/>
    </row>
    <row r="24" spans="1:63" ht="18">
      <c r="A24" s="39">
        <f t="shared" si="1"/>
        <v>80</v>
      </c>
      <c r="B24" s="39">
        <f t="shared" si="1"/>
        <v>80</v>
      </c>
      <c r="C24" s="39">
        <f t="shared" si="2"/>
        <v>80</v>
      </c>
      <c r="D24" s="40" t="str">
        <f t="shared" si="3"/>
        <v>81_82</v>
      </c>
      <c r="E24" s="41" t="str">
        <f t="shared" si="4"/>
        <v>N</v>
      </c>
      <c r="F24" s="63">
        <v>82</v>
      </c>
      <c r="G24" s="63">
        <v>81</v>
      </c>
      <c r="H24" s="39" t="str">
        <f t="shared" si="0"/>
        <v/>
      </c>
      <c r="I24" s="40" t="str">
        <f t="shared" si="0"/>
        <v/>
      </c>
      <c r="J24" s="43" t="str">
        <f>VLOOKUP(F24,[1]Tabulka!$B$4:$Q$239,16,0)</f>
        <v/>
      </c>
      <c r="K24" s="40" t="str">
        <f>VLOOKUP(G24,[1]Tabulka!$B$4:$Q$239,16,0)</f>
        <v/>
      </c>
      <c r="L24" s="43">
        <f>IF($E24="N",'[1]pravidla turnaje'!$A$6,IF($H24&gt;$I24,IF(OR($W24="PP",W24="SN"),'[1]pravidla turnaje'!$A$3,'[1]pravidla turnaje'!$A$2),IF($H24&lt;$I24,IF(OR($W24="PP",W24="SN"),'[1]pravidla turnaje'!$A$5,'[1]pravidla turnaje'!$A$6),'[1]pravidla turnaje'!$A$4)))</f>
        <v>0</v>
      </c>
      <c r="M24" s="40">
        <f>IF($E24="N",'[1]pravidla turnaje'!$A$6,IF($H24&lt;$I24,IF(OR($W24="PP",$W24="SN"),'[1]pravidla turnaje'!$A$3,'[1]pravidla turnaje'!$A$2),IF($H24&gt;$I24,IF(OR($W24="PP",$W24="SN"),'[1]pravidla turnaje'!$A$5,'[1]pravidla turnaje'!$A$6),'[1]pravidla turnaje'!$A$4)))</f>
        <v>0</v>
      </c>
      <c r="N24" s="43">
        <f t="shared" si="5"/>
        <v>82</v>
      </c>
      <c r="O24" s="44">
        <f t="shared" si="5"/>
        <v>81</v>
      </c>
      <c r="P24" s="45" t="str">
        <f>VLOOKUP($C24,'[1]pravidla turnaje'!$A$64:$B$83,2,0)</f>
        <v>H</v>
      </c>
      <c r="Q24" s="46" t="str">
        <f t="shared" si="6"/>
        <v>09:20 - 09:30</v>
      </c>
      <c r="R24" s="47" t="s">
        <v>54</v>
      </c>
      <c r="S24" s="48" t="str">
        <f>IFERROR(VLOOKUP(F24,[1]Tabulka!$B$4:$C$239,2,0),"")</f>
        <v>Huslička / 
Skala</v>
      </c>
      <c r="T24" s="49" t="str">
        <f>IFERROR(VLOOKUP(G24,[1]Tabulka!$B$4:$C$239,2,0),"")</f>
        <v>Neliba / 
Zbořil</v>
      </c>
      <c r="U24" s="50"/>
      <c r="V24" s="51"/>
      <c r="W24" s="52"/>
      <c r="X24" s="53"/>
      <c r="Y24" s="54"/>
      <c r="Z24" s="53"/>
      <c r="AA24" s="54"/>
      <c r="AB24" s="55" t="s">
        <v>33</v>
      </c>
      <c r="AC24" s="56" t="str">
        <f t="shared" si="7"/>
        <v>B6</v>
      </c>
      <c r="AD24" s="57">
        <f>COUNTIF($AB$3:$AB24,AB24)</f>
        <v>6</v>
      </c>
      <c r="AE24" s="58">
        <f>IF(AD24=1,'[1]pravidla turnaje'!$C$60,VLOOKUP(CONCATENATE(AB24,AD24-1),$AC$2:$AF23,3,0)+VLOOKUP(CONCATENATE(AB24,AD24-1),$AC$2:$AF23,4,0))</f>
        <v>0.38888888888888878</v>
      </c>
      <c r="AF24" s="59">
        <f>IF($E24="",('[1]pravidla turnaje'!#REF!/24/60),(VLOOKUP("x",'[1]pravidla turnaje'!$A$31:$D$58,4,0)/60/24))</f>
        <v>6.9444444444444441E-3</v>
      </c>
      <c r="BE24" s="60"/>
      <c r="BF24" s="60"/>
      <c r="BJ24" s="61"/>
      <c r="BK24" s="61"/>
    </row>
    <row r="25" spans="1:63" ht="18">
      <c r="A25" s="39">
        <f t="shared" si="1"/>
        <v>90</v>
      </c>
      <c r="B25" s="39">
        <f t="shared" si="1"/>
        <v>90</v>
      </c>
      <c r="C25" s="39">
        <f t="shared" si="2"/>
        <v>90</v>
      </c>
      <c r="D25" s="40" t="str">
        <f t="shared" si="3"/>
        <v>94_95</v>
      </c>
      <c r="E25" s="41" t="str">
        <f t="shared" si="4"/>
        <v>N</v>
      </c>
      <c r="F25" s="63">
        <v>95</v>
      </c>
      <c r="G25" s="63">
        <v>94</v>
      </c>
      <c r="H25" s="39" t="str">
        <f t="shared" si="0"/>
        <v/>
      </c>
      <c r="I25" s="40" t="str">
        <f t="shared" si="0"/>
        <v/>
      </c>
      <c r="J25" s="43" t="str">
        <f>VLOOKUP(F25,[1]Tabulka!$B$4:$Q$239,16,0)</f>
        <v/>
      </c>
      <c r="K25" s="40" t="str">
        <f>VLOOKUP(G25,[1]Tabulka!$B$4:$Q$239,16,0)</f>
        <v/>
      </c>
      <c r="L25" s="43">
        <f>IF($E25="N",'[1]pravidla turnaje'!$A$6,IF($H25&gt;$I25,IF(OR($W25="PP",W25="SN"),'[1]pravidla turnaje'!$A$3,'[1]pravidla turnaje'!$A$2),IF($H25&lt;$I25,IF(OR($W25="PP",W25="SN"),'[1]pravidla turnaje'!$A$5,'[1]pravidla turnaje'!$A$6),'[1]pravidla turnaje'!$A$4)))</f>
        <v>0</v>
      </c>
      <c r="M25" s="40">
        <f>IF($E25="N",'[1]pravidla turnaje'!$A$6,IF($H25&lt;$I25,IF(OR($W25="PP",$W25="SN"),'[1]pravidla turnaje'!$A$3,'[1]pravidla turnaje'!$A$2),IF($H25&gt;$I25,IF(OR($W25="PP",$W25="SN"),'[1]pravidla turnaje'!$A$5,'[1]pravidla turnaje'!$A$6),'[1]pravidla turnaje'!$A$4)))</f>
        <v>0</v>
      </c>
      <c r="N25" s="43">
        <f t="shared" si="5"/>
        <v>95</v>
      </c>
      <c r="O25" s="44">
        <f t="shared" si="5"/>
        <v>94</v>
      </c>
      <c r="P25" s="45" t="str">
        <f>VLOOKUP($C25,'[1]pravidla turnaje'!$A$64:$B$83,2,0)</f>
        <v>I</v>
      </c>
      <c r="Q25" s="46" t="str">
        <f t="shared" si="6"/>
        <v>09:20 - 09:30</v>
      </c>
      <c r="R25" s="47" t="s">
        <v>55</v>
      </c>
      <c r="S25" s="48" t="str">
        <f>IFERROR(VLOOKUP(F25,[1]Tabulka!$B$4:$C$239,2,0),"")</f>
        <v>Syryčanský / 
Hrstka</v>
      </c>
      <c r="T25" s="49" t="str">
        <f>IFERROR(VLOOKUP(G25,[1]Tabulka!$B$4:$C$239,2,0),"")</f>
        <v>Kühnel / 
Černý</v>
      </c>
      <c r="U25" s="50"/>
      <c r="V25" s="51"/>
      <c r="W25" s="52"/>
      <c r="X25" s="53"/>
      <c r="Y25" s="54"/>
      <c r="Z25" s="53"/>
      <c r="AA25" s="54"/>
      <c r="AB25" s="55" t="s">
        <v>35</v>
      </c>
      <c r="AC25" s="56" t="str">
        <f t="shared" si="7"/>
        <v>C6</v>
      </c>
      <c r="AD25" s="57">
        <f>COUNTIF($AB$3:$AB25,AB25)</f>
        <v>6</v>
      </c>
      <c r="AE25" s="58">
        <f>IF(AD25=1,'[1]pravidla turnaje'!$C$60,VLOOKUP(CONCATENATE(AB25,AD25-1),$AC$2:$AF24,3,0)+VLOOKUP(CONCATENATE(AB25,AD25-1),$AC$2:$AF24,4,0))</f>
        <v>0.38888888888888878</v>
      </c>
      <c r="AF25" s="59">
        <f>IF($E25="",('[1]pravidla turnaje'!#REF!/24/60),(VLOOKUP("x",'[1]pravidla turnaje'!$A$31:$D$58,4,0)/60/24))</f>
        <v>6.9444444444444441E-3</v>
      </c>
      <c r="BE25" s="60"/>
      <c r="BF25" s="60"/>
      <c r="BJ25" s="61"/>
      <c r="BK25" s="61"/>
    </row>
    <row r="26" spans="1:63" ht="18">
      <c r="A26" s="39">
        <f t="shared" si="1"/>
        <v>90</v>
      </c>
      <c r="B26" s="39">
        <f t="shared" si="1"/>
        <v>90</v>
      </c>
      <c r="C26" s="39">
        <f t="shared" si="2"/>
        <v>90</v>
      </c>
      <c r="D26" s="40" t="str">
        <f t="shared" si="3"/>
        <v>91_92</v>
      </c>
      <c r="E26" s="41" t="str">
        <f t="shared" si="4"/>
        <v>N</v>
      </c>
      <c r="F26" s="63">
        <v>92</v>
      </c>
      <c r="G26" s="63">
        <v>91</v>
      </c>
      <c r="H26" s="39" t="str">
        <f t="shared" si="0"/>
        <v/>
      </c>
      <c r="I26" s="40" t="str">
        <f t="shared" si="0"/>
        <v/>
      </c>
      <c r="J26" s="43" t="str">
        <f>VLOOKUP(F26,[1]Tabulka!$B$4:$Q$239,16,0)</f>
        <v/>
      </c>
      <c r="K26" s="40" t="str">
        <f>VLOOKUP(G26,[1]Tabulka!$B$4:$Q$239,16,0)</f>
        <v/>
      </c>
      <c r="L26" s="43">
        <f>IF($E26="N",'[1]pravidla turnaje'!$A$6,IF($H26&gt;$I26,IF(OR($W26="PP",W26="SN"),'[1]pravidla turnaje'!$A$3,'[1]pravidla turnaje'!$A$2),IF($H26&lt;$I26,IF(OR($W26="PP",W26="SN"),'[1]pravidla turnaje'!$A$5,'[1]pravidla turnaje'!$A$6),'[1]pravidla turnaje'!$A$4)))</f>
        <v>0</v>
      </c>
      <c r="M26" s="40">
        <f>IF($E26="N",'[1]pravidla turnaje'!$A$6,IF($H26&lt;$I26,IF(OR($W26="PP",$W26="SN"),'[1]pravidla turnaje'!$A$3,'[1]pravidla turnaje'!$A$2),IF($H26&gt;$I26,IF(OR($W26="PP",$W26="SN"),'[1]pravidla turnaje'!$A$5,'[1]pravidla turnaje'!$A$6),'[1]pravidla turnaje'!$A$4)))</f>
        <v>0</v>
      </c>
      <c r="N26" s="43">
        <f t="shared" si="5"/>
        <v>92</v>
      </c>
      <c r="O26" s="44">
        <f t="shared" si="5"/>
        <v>91</v>
      </c>
      <c r="P26" s="45" t="str">
        <f>VLOOKUP($C26,'[1]pravidla turnaje'!$A$64:$B$83,2,0)</f>
        <v>I</v>
      </c>
      <c r="Q26" s="46" t="str">
        <f t="shared" si="6"/>
        <v>09:20 - 09:30</v>
      </c>
      <c r="R26" s="47" t="s">
        <v>56</v>
      </c>
      <c r="S26" s="48" t="str">
        <f>IFERROR(VLOOKUP(F26,[1]Tabulka!$B$4:$C$239,2,0),"")</f>
        <v>Král / 
Barna</v>
      </c>
      <c r="T26" s="49" t="str">
        <f>IFERROR(VLOOKUP(G26,[1]Tabulka!$B$4:$C$239,2,0),"")</f>
        <v>Pechatý / 
Holub</v>
      </c>
      <c r="U26" s="50"/>
      <c r="V26" s="51"/>
      <c r="W26" s="52"/>
      <c r="X26" s="53"/>
      <c r="Y26" s="54"/>
      <c r="Z26" s="53"/>
      <c r="AA26" s="54"/>
      <c r="AB26" s="55" t="s">
        <v>5</v>
      </c>
      <c r="AC26" s="56" t="str">
        <f t="shared" si="7"/>
        <v>D6</v>
      </c>
      <c r="AD26" s="57">
        <f>COUNTIF($AB$3:$AB26,AB26)</f>
        <v>6</v>
      </c>
      <c r="AE26" s="58">
        <f>IF(AD26=1,'[1]pravidla turnaje'!$C$60,VLOOKUP(CONCATENATE(AB26,AD26-1),$AC$2:$AF25,3,0)+VLOOKUP(CONCATENATE(AB26,AD26-1),$AC$2:$AF25,4,0))</f>
        <v>0.38888888888888878</v>
      </c>
      <c r="AF26" s="59">
        <f>IF($E26="",('[1]pravidla turnaje'!#REF!/24/60),(VLOOKUP("x",'[1]pravidla turnaje'!$A$31:$D$58,4,0)/60/24))</f>
        <v>6.9444444444444441E-3</v>
      </c>
      <c r="BE26" s="60"/>
      <c r="BF26" s="60"/>
      <c r="BJ26" s="61"/>
      <c r="BK26" s="61"/>
    </row>
    <row r="27" spans="1:63" ht="18">
      <c r="A27" s="39">
        <f t="shared" si="1"/>
        <v>100</v>
      </c>
      <c r="B27" s="39">
        <f t="shared" si="1"/>
        <v>100</v>
      </c>
      <c r="C27" s="39">
        <f t="shared" si="2"/>
        <v>100</v>
      </c>
      <c r="D27" s="40" t="str">
        <f t="shared" si="3"/>
        <v>104_105</v>
      </c>
      <c r="E27" s="41" t="str">
        <f t="shared" si="4"/>
        <v>N</v>
      </c>
      <c r="F27" s="63">
        <v>105</v>
      </c>
      <c r="G27" s="63">
        <v>104</v>
      </c>
      <c r="H27" s="39" t="str">
        <f t="shared" si="0"/>
        <v/>
      </c>
      <c r="I27" s="40" t="str">
        <f t="shared" si="0"/>
        <v/>
      </c>
      <c r="J27" s="43" t="str">
        <f>VLOOKUP(F27,[1]Tabulka!$B$4:$Q$239,16,0)</f>
        <v/>
      </c>
      <c r="K27" s="40" t="str">
        <f>VLOOKUP(G27,[1]Tabulka!$B$4:$Q$239,16,0)</f>
        <v/>
      </c>
      <c r="L27" s="43">
        <f>IF($E27="N",'[1]pravidla turnaje'!$A$6,IF($H27&gt;$I27,IF(OR($W27="PP",W27="SN"),'[1]pravidla turnaje'!$A$3,'[1]pravidla turnaje'!$A$2),IF($H27&lt;$I27,IF(OR($W27="PP",W27="SN"),'[1]pravidla turnaje'!$A$5,'[1]pravidla turnaje'!$A$6),'[1]pravidla turnaje'!$A$4)))</f>
        <v>0</v>
      </c>
      <c r="M27" s="40">
        <f>IF($E27="N",'[1]pravidla turnaje'!$A$6,IF($H27&lt;$I27,IF(OR($W27="PP",$W27="SN"),'[1]pravidla turnaje'!$A$3,'[1]pravidla turnaje'!$A$2),IF($H27&gt;$I27,IF(OR($W27="PP",$W27="SN"),'[1]pravidla turnaje'!$A$5,'[1]pravidla turnaje'!$A$6),'[1]pravidla turnaje'!$A$4)))</f>
        <v>0</v>
      </c>
      <c r="N27" s="43">
        <f t="shared" ref="N27:O42" si="8">IF(EXACT($J27,$K27),F27,"")</f>
        <v>105</v>
      </c>
      <c r="O27" s="44">
        <f t="shared" si="8"/>
        <v>104</v>
      </c>
      <c r="P27" s="45" t="str">
        <f>VLOOKUP($C27,'[1]pravidla turnaje'!$A$64:$B$83,2,0)</f>
        <v>J</v>
      </c>
      <c r="Q27" s="46" t="str">
        <f t="shared" si="6"/>
        <v>09:30 - 09:40</v>
      </c>
      <c r="R27" s="47" t="s">
        <v>57</v>
      </c>
      <c r="S27" s="48" t="str">
        <f>IFERROR(VLOOKUP(F27,[1]Tabulka!$B$4:$C$239,2,0),"")</f>
        <v>Gerhard / 
Slivoně</v>
      </c>
      <c r="T27" s="49" t="str">
        <f>IFERROR(VLOOKUP(G27,[1]Tabulka!$B$4:$C$239,2,0),"")</f>
        <v>Hrdlička / 
Dvořák</v>
      </c>
      <c r="U27" s="50"/>
      <c r="V27" s="51"/>
      <c r="W27" s="52"/>
      <c r="X27" s="53"/>
      <c r="Y27" s="54"/>
      <c r="Z27" s="53"/>
      <c r="AA27" s="54"/>
      <c r="AB27" s="55" t="s">
        <v>31</v>
      </c>
      <c r="AC27" s="56" t="str">
        <f t="shared" si="7"/>
        <v>A7</v>
      </c>
      <c r="AD27" s="57">
        <f>COUNTIF($AB$3:$AB27,AB27)</f>
        <v>7</v>
      </c>
      <c r="AE27" s="58">
        <f>IF(AD27=1,'[1]pravidla turnaje'!$C$60,VLOOKUP(CONCATENATE(AB27,AD27-1),$AC$2:$AF26,3,0)+VLOOKUP(CONCATENATE(AB27,AD27-1),$AC$2:$AF26,4,0))</f>
        <v>0.3958333333333332</v>
      </c>
      <c r="AF27" s="59">
        <f>IF($E27="",('[1]pravidla turnaje'!#REF!/24/60),(VLOOKUP("x",'[1]pravidla turnaje'!$A$31:$D$58,4,0)/60/24))</f>
        <v>6.9444444444444441E-3</v>
      </c>
      <c r="BE27" s="60"/>
      <c r="BF27" s="60"/>
      <c r="BJ27" s="61"/>
      <c r="BK27" s="61"/>
    </row>
    <row r="28" spans="1:63" ht="18">
      <c r="A28" s="39">
        <f t="shared" si="1"/>
        <v>100</v>
      </c>
      <c r="B28" s="39">
        <f t="shared" si="1"/>
        <v>100</v>
      </c>
      <c r="C28" s="39">
        <f t="shared" si="2"/>
        <v>100</v>
      </c>
      <c r="D28" s="40" t="str">
        <f t="shared" si="3"/>
        <v>101_102</v>
      </c>
      <c r="E28" s="41" t="str">
        <f t="shared" si="4"/>
        <v>N</v>
      </c>
      <c r="F28" s="63">
        <v>102</v>
      </c>
      <c r="G28" s="63">
        <v>101</v>
      </c>
      <c r="H28" s="39" t="str">
        <f t="shared" si="0"/>
        <v/>
      </c>
      <c r="I28" s="40" t="str">
        <f t="shared" si="0"/>
        <v/>
      </c>
      <c r="J28" s="43" t="str">
        <f>VLOOKUP(F28,[1]Tabulka!$B$4:$Q$239,16,0)</f>
        <v/>
      </c>
      <c r="K28" s="40" t="str">
        <f>VLOOKUP(G28,[1]Tabulka!$B$4:$Q$239,16,0)</f>
        <v/>
      </c>
      <c r="L28" s="43">
        <f>IF($E28="N",'[1]pravidla turnaje'!$A$6,IF($H28&gt;$I28,IF(OR($W28="PP",W28="SN"),'[1]pravidla turnaje'!$A$3,'[1]pravidla turnaje'!$A$2),IF($H28&lt;$I28,IF(OR($W28="PP",W28="SN"),'[1]pravidla turnaje'!$A$5,'[1]pravidla turnaje'!$A$6),'[1]pravidla turnaje'!$A$4)))</f>
        <v>0</v>
      </c>
      <c r="M28" s="40">
        <f>IF($E28="N",'[1]pravidla turnaje'!$A$6,IF($H28&lt;$I28,IF(OR($W28="PP",$W28="SN"),'[1]pravidla turnaje'!$A$3,'[1]pravidla turnaje'!$A$2),IF($H28&gt;$I28,IF(OR($W28="PP",$W28="SN"),'[1]pravidla turnaje'!$A$5,'[1]pravidla turnaje'!$A$6),'[1]pravidla turnaje'!$A$4)))</f>
        <v>0</v>
      </c>
      <c r="N28" s="43">
        <f t="shared" si="8"/>
        <v>102</v>
      </c>
      <c r="O28" s="44">
        <f t="shared" si="8"/>
        <v>101</v>
      </c>
      <c r="P28" s="45" t="str">
        <f>VLOOKUP($C28,'[1]pravidla turnaje'!$A$64:$B$83,2,0)</f>
        <v>J</v>
      </c>
      <c r="Q28" s="46" t="str">
        <f t="shared" si="6"/>
        <v>09:30 - 09:40</v>
      </c>
      <c r="R28" s="47" t="s">
        <v>58</v>
      </c>
      <c r="S28" s="48" t="str">
        <f>IFERROR(VLOOKUP(F28,[1]Tabulka!$B$4:$C$239,2,0),"")</f>
        <v>Kubas / 
Vybíral</v>
      </c>
      <c r="T28" s="49" t="str">
        <f>IFERROR(VLOOKUP(G28,[1]Tabulka!$B$4:$C$239,2,0),"")</f>
        <v>Antůšek / 
Řečník</v>
      </c>
      <c r="U28" s="50"/>
      <c r="V28" s="51"/>
      <c r="W28" s="52"/>
      <c r="X28" s="53"/>
      <c r="Y28" s="54"/>
      <c r="Z28" s="53"/>
      <c r="AA28" s="54"/>
      <c r="AB28" s="55" t="s">
        <v>33</v>
      </c>
      <c r="AC28" s="56" t="str">
        <f t="shared" si="7"/>
        <v>B7</v>
      </c>
      <c r="AD28" s="57">
        <f>COUNTIF($AB$3:$AB28,AB28)</f>
        <v>7</v>
      </c>
      <c r="AE28" s="58">
        <f>IF(AD28=1,'[1]pravidla turnaje'!$C$60,VLOOKUP(CONCATENATE(AB28,AD28-1),$AC$2:$AF27,3,0)+VLOOKUP(CONCATENATE(AB28,AD28-1),$AC$2:$AF27,4,0))</f>
        <v>0.3958333333333332</v>
      </c>
      <c r="AF28" s="59">
        <f>IF($E28="",('[1]pravidla turnaje'!#REF!/24/60),(VLOOKUP("x",'[1]pravidla turnaje'!$A$31:$D$58,4,0)/60/24))</f>
        <v>6.9444444444444441E-3</v>
      </c>
      <c r="BE28" s="60"/>
      <c r="BF28" s="60"/>
      <c r="BJ28" s="61"/>
      <c r="BK28" s="61"/>
    </row>
    <row r="29" spans="1:63" ht="18">
      <c r="A29" s="39">
        <f t="shared" si="1"/>
        <v>110</v>
      </c>
      <c r="B29" s="39">
        <f t="shared" si="1"/>
        <v>110</v>
      </c>
      <c r="C29" s="39">
        <f t="shared" si="2"/>
        <v>110</v>
      </c>
      <c r="D29" s="40" t="str">
        <f t="shared" si="3"/>
        <v>114_115</v>
      </c>
      <c r="E29" s="41" t="str">
        <f t="shared" si="4"/>
        <v>N</v>
      </c>
      <c r="F29" s="64">
        <v>115</v>
      </c>
      <c r="G29" s="64">
        <v>114</v>
      </c>
      <c r="H29" s="39" t="str">
        <f t="shared" si="0"/>
        <v/>
      </c>
      <c r="I29" s="40" t="str">
        <f t="shared" si="0"/>
        <v/>
      </c>
      <c r="J29" s="43" t="str">
        <f>VLOOKUP(F29,[1]Tabulka!$B$4:$Q$239,16,0)</f>
        <v/>
      </c>
      <c r="K29" s="40" t="str">
        <f>VLOOKUP(G29,[1]Tabulka!$B$4:$Q$239,16,0)</f>
        <v/>
      </c>
      <c r="L29" s="43">
        <f>IF($E29="N",'[1]pravidla turnaje'!$A$6,IF($H29&gt;$I29,IF(OR($W29="PP",W29="SN"),'[1]pravidla turnaje'!$A$3,'[1]pravidla turnaje'!$A$2),IF($H29&lt;$I29,IF(OR($W29="PP",W29="SN"),'[1]pravidla turnaje'!$A$5,'[1]pravidla turnaje'!$A$6),'[1]pravidla turnaje'!$A$4)))</f>
        <v>0</v>
      </c>
      <c r="M29" s="40">
        <f>IF($E29="N",'[1]pravidla turnaje'!$A$6,IF($H29&lt;$I29,IF(OR($W29="PP",$W29="SN"),'[1]pravidla turnaje'!$A$3,'[1]pravidla turnaje'!$A$2),IF($H29&gt;$I29,IF(OR($W29="PP",$W29="SN"),'[1]pravidla turnaje'!$A$5,'[1]pravidla turnaje'!$A$6),'[1]pravidla turnaje'!$A$4)))</f>
        <v>0</v>
      </c>
      <c r="N29" s="43">
        <f t="shared" si="8"/>
        <v>115</v>
      </c>
      <c r="O29" s="44">
        <f t="shared" si="8"/>
        <v>114</v>
      </c>
      <c r="P29" s="45" t="str">
        <f>VLOOKUP($C29,'[1]pravidla turnaje'!$A$64:$B$83,2,0)</f>
        <v>K</v>
      </c>
      <c r="Q29" s="46" t="str">
        <f t="shared" si="6"/>
        <v>09:30 - 09:40</v>
      </c>
      <c r="R29" s="47" t="s">
        <v>59</v>
      </c>
      <c r="S29" s="48" t="str">
        <f>IFERROR(VLOOKUP(F29,[1]Tabulka!$B$4:$C$239,2,0),"")</f>
        <v>Hanžl / 
Beran</v>
      </c>
      <c r="T29" s="49" t="str">
        <f>IFERROR(VLOOKUP(G29,[1]Tabulka!$B$4:$C$239,2,0),"")</f>
        <v>Malý / 
Topš</v>
      </c>
      <c r="U29" s="50"/>
      <c r="V29" s="51"/>
      <c r="W29" s="52"/>
      <c r="X29" s="53"/>
      <c r="Y29" s="54"/>
      <c r="Z29" s="53"/>
      <c r="AA29" s="54"/>
      <c r="AB29" s="55" t="s">
        <v>35</v>
      </c>
      <c r="AC29" s="56" t="str">
        <f t="shared" si="7"/>
        <v>C7</v>
      </c>
      <c r="AD29" s="57">
        <f>COUNTIF($AB$3:$AB29,AB29)</f>
        <v>7</v>
      </c>
      <c r="AE29" s="58">
        <f>IF(AD29=1,'[1]pravidla turnaje'!$C$60,VLOOKUP(CONCATENATE(AB29,AD29-1),$AC$2:$AF28,3,0)+VLOOKUP(CONCATENATE(AB29,AD29-1),$AC$2:$AF28,4,0))</f>
        <v>0.3958333333333332</v>
      </c>
      <c r="AF29" s="59">
        <f>IF($E29="",('[1]pravidla turnaje'!#REF!/24/60),(VLOOKUP("x",'[1]pravidla turnaje'!$A$31:$D$58,4,0)/60/24))</f>
        <v>6.9444444444444441E-3</v>
      </c>
      <c r="BE29" s="60"/>
      <c r="BF29" s="60"/>
      <c r="BJ29" s="61"/>
      <c r="BK29" s="61"/>
    </row>
    <row r="30" spans="1:63" ht="18">
      <c r="A30" s="39">
        <f t="shared" si="1"/>
        <v>110</v>
      </c>
      <c r="B30" s="39">
        <f t="shared" si="1"/>
        <v>110</v>
      </c>
      <c r="C30" s="39">
        <f t="shared" si="2"/>
        <v>110</v>
      </c>
      <c r="D30" s="40" t="str">
        <f t="shared" si="3"/>
        <v>111_112</v>
      </c>
      <c r="E30" s="41" t="str">
        <f t="shared" si="4"/>
        <v>N</v>
      </c>
      <c r="F30" s="64">
        <v>112</v>
      </c>
      <c r="G30" s="64">
        <v>111</v>
      </c>
      <c r="H30" s="39" t="str">
        <f t="shared" si="0"/>
        <v/>
      </c>
      <c r="I30" s="40" t="str">
        <f t="shared" si="0"/>
        <v/>
      </c>
      <c r="J30" s="43" t="str">
        <f>VLOOKUP(F30,[1]Tabulka!$B$4:$Q$239,16,0)</f>
        <v/>
      </c>
      <c r="K30" s="40" t="str">
        <f>VLOOKUP(G30,[1]Tabulka!$B$4:$Q$239,16,0)</f>
        <v/>
      </c>
      <c r="L30" s="43">
        <f>IF($E30="N",'[1]pravidla turnaje'!$A$6,IF($H30&gt;$I30,IF(OR($W30="PP",W30="SN"),'[1]pravidla turnaje'!$A$3,'[1]pravidla turnaje'!$A$2),IF($H30&lt;$I30,IF(OR($W30="PP",W30="SN"),'[1]pravidla turnaje'!$A$5,'[1]pravidla turnaje'!$A$6),'[1]pravidla turnaje'!$A$4)))</f>
        <v>0</v>
      </c>
      <c r="M30" s="40">
        <f>IF($E30="N",'[1]pravidla turnaje'!$A$6,IF($H30&lt;$I30,IF(OR($W30="PP",$W30="SN"),'[1]pravidla turnaje'!$A$3,'[1]pravidla turnaje'!$A$2),IF($H30&gt;$I30,IF(OR($W30="PP",$W30="SN"),'[1]pravidla turnaje'!$A$5,'[1]pravidla turnaje'!$A$6),'[1]pravidla turnaje'!$A$4)))</f>
        <v>0</v>
      </c>
      <c r="N30" s="43">
        <f t="shared" si="8"/>
        <v>112</v>
      </c>
      <c r="O30" s="44">
        <f t="shared" si="8"/>
        <v>111</v>
      </c>
      <c r="P30" s="45" t="str">
        <f>VLOOKUP($C30,'[1]pravidla turnaje'!$A$64:$B$83,2,0)</f>
        <v>K</v>
      </c>
      <c r="Q30" s="46" t="str">
        <f t="shared" si="6"/>
        <v>09:30 - 09:40</v>
      </c>
      <c r="R30" s="47" t="s">
        <v>60</v>
      </c>
      <c r="S30" s="48" t="str">
        <f>IFERROR(VLOOKUP(F30,[1]Tabulka!$B$4:$C$239,2,0),"")</f>
        <v>Rus / 
Jirava</v>
      </c>
      <c r="T30" s="49" t="str">
        <f>IFERROR(VLOOKUP(G30,[1]Tabulka!$B$4:$C$239,2,0),"")</f>
        <v>Raboch / 
Weiss</v>
      </c>
      <c r="U30" s="50"/>
      <c r="V30" s="51"/>
      <c r="W30" s="52"/>
      <c r="X30" s="53"/>
      <c r="Y30" s="54"/>
      <c r="Z30" s="53"/>
      <c r="AA30" s="54"/>
      <c r="AB30" s="55" t="s">
        <v>5</v>
      </c>
      <c r="AC30" s="56" t="str">
        <f t="shared" si="7"/>
        <v>D7</v>
      </c>
      <c r="AD30" s="57">
        <f>COUNTIF($AB$3:$AB30,AB30)</f>
        <v>7</v>
      </c>
      <c r="AE30" s="58">
        <f>IF(AD30=1,'[1]pravidla turnaje'!$C$60,VLOOKUP(CONCATENATE(AB30,AD30-1),$AC$2:$AF29,3,0)+VLOOKUP(CONCATENATE(AB30,AD30-1),$AC$2:$AF29,4,0))</f>
        <v>0.3958333333333332</v>
      </c>
      <c r="AF30" s="59">
        <f>IF($E30="",('[1]pravidla turnaje'!#REF!/24/60),(VLOOKUP("x",'[1]pravidla turnaje'!$A$31:$D$58,4,0)/60/24))</f>
        <v>6.9444444444444441E-3</v>
      </c>
      <c r="BE30" s="60"/>
      <c r="BF30" s="60"/>
      <c r="BJ30" s="61"/>
      <c r="BK30" s="61"/>
    </row>
    <row r="31" spans="1:63" ht="18">
      <c r="A31" s="39">
        <f t="shared" si="1"/>
        <v>120</v>
      </c>
      <c r="B31" s="39">
        <f t="shared" si="1"/>
        <v>120</v>
      </c>
      <c r="C31" s="39">
        <f t="shared" si="2"/>
        <v>120</v>
      </c>
      <c r="D31" s="40" t="str">
        <f t="shared" si="3"/>
        <v>124_125</v>
      </c>
      <c r="E31" s="41" t="str">
        <f t="shared" si="4"/>
        <v>N</v>
      </c>
      <c r="F31" s="42">
        <v>125</v>
      </c>
      <c r="G31" s="42">
        <v>124</v>
      </c>
      <c r="H31" s="39" t="str">
        <f t="shared" si="0"/>
        <v/>
      </c>
      <c r="I31" s="40" t="str">
        <f t="shared" si="0"/>
        <v/>
      </c>
      <c r="J31" s="43" t="str">
        <f>VLOOKUP(F31,[1]Tabulka!$B$4:$Q$239,16,0)</f>
        <v/>
      </c>
      <c r="K31" s="40" t="str">
        <f>VLOOKUP(G31,[1]Tabulka!$B$4:$Q$239,16,0)</f>
        <v/>
      </c>
      <c r="L31" s="43">
        <f>IF($E31="N",'[1]pravidla turnaje'!$A$6,IF($H31&gt;$I31,IF(OR($W31="PP",W31="SN"),'[1]pravidla turnaje'!$A$3,'[1]pravidla turnaje'!$A$2),IF($H31&lt;$I31,IF(OR($W31="PP",W31="SN"),'[1]pravidla turnaje'!$A$5,'[1]pravidla turnaje'!$A$6),'[1]pravidla turnaje'!$A$4)))</f>
        <v>0</v>
      </c>
      <c r="M31" s="40">
        <f>IF($E31="N",'[1]pravidla turnaje'!$A$6,IF($H31&lt;$I31,IF(OR($W31="PP",$W31="SN"),'[1]pravidla turnaje'!$A$3,'[1]pravidla turnaje'!$A$2),IF($H31&gt;$I31,IF(OR($W31="PP",$W31="SN"),'[1]pravidla turnaje'!$A$5,'[1]pravidla turnaje'!$A$6),'[1]pravidla turnaje'!$A$4)))</f>
        <v>0</v>
      </c>
      <c r="N31" s="43">
        <f t="shared" si="8"/>
        <v>125</v>
      </c>
      <c r="O31" s="44">
        <f t="shared" si="8"/>
        <v>124</v>
      </c>
      <c r="P31" s="45" t="str">
        <f>VLOOKUP($C31,'[1]pravidla turnaje'!$A$64:$B$83,2,0)</f>
        <v>L</v>
      </c>
      <c r="Q31" s="46" t="str">
        <f t="shared" si="6"/>
        <v>09:40 - 09:50</v>
      </c>
      <c r="R31" s="47" t="s">
        <v>61</v>
      </c>
      <c r="S31" s="48" t="str">
        <f>IFERROR(VLOOKUP(F31,[1]Tabulka!$B$4:$C$239,2,0),"")</f>
        <v>Kašpárek / 
Sčiklin</v>
      </c>
      <c r="T31" s="49" t="str">
        <f>IFERROR(VLOOKUP(G31,[1]Tabulka!$B$4:$C$239,2,0),"")</f>
        <v>Louvar / 
Cmíral</v>
      </c>
      <c r="U31" s="50"/>
      <c r="V31" s="51"/>
      <c r="W31" s="52"/>
      <c r="X31" s="53"/>
      <c r="Y31" s="54"/>
      <c r="Z31" s="53"/>
      <c r="AA31" s="54"/>
      <c r="AB31" s="55" t="s">
        <v>31</v>
      </c>
      <c r="AC31" s="56" t="str">
        <f t="shared" si="7"/>
        <v>A8</v>
      </c>
      <c r="AD31" s="57">
        <f>COUNTIF($AB$3:$AB31,AB31)</f>
        <v>8</v>
      </c>
      <c r="AE31" s="58">
        <f>IF(AD31=1,'[1]pravidla turnaje'!$C$60,VLOOKUP(CONCATENATE(AB31,AD31-1),$AC$2:$AF30,3,0)+VLOOKUP(CONCATENATE(AB31,AD31-1),$AC$2:$AF30,4,0))</f>
        <v>0.40277777777777762</v>
      </c>
      <c r="AF31" s="59">
        <f>IF($E31="",('[1]pravidla turnaje'!#REF!/24/60),(VLOOKUP("x",'[1]pravidla turnaje'!$A$31:$D$58,4,0)/60/24))</f>
        <v>6.9444444444444441E-3</v>
      </c>
      <c r="BE31" s="60"/>
      <c r="BF31" s="60"/>
      <c r="BJ31" s="61"/>
      <c r="BK31" s="61"/>
    </row>
    <row r="32" spans="1:63" ht="18">
      <c r="A32" s="39">
        <f t="shared" si="1"/>
        <v>120</v>
      </c>
      <c r="B32" s="39">
        <f t="shared" si="1"/>
        <v>120</v>
      </c>
      <c r="C32" s="39">
        <f t="shared" si="2"/>
        <v>120</v>
      </c>
      <c r="D32" s="40" t="str">
        <f t="shared" si="3"/>
        <v>121_122</v>
      </c>
      <c r="E32" s="41" t="str">
        <f t="shared" si="4"/>
        <v>N</v>
      </c>
      <c r="F32" s="42">
        <v>122</v>
      </c>
      <c r="G32" s="42">
        <v>121</v>
      </c>
      <c r="H32" s="39" t="str">
        <f t="shared" si="0"/>
        <v/>
      </c>
      <c r="I32" s="40" t="str">
        <f t="shared" si="0"/>
        <v/>
      </c>
      <c r="J32" s="43" t="str">
        <f>VLOOKUP(F32,[1]Tabulka!$B$4:$Q$239,16,0)</f>
        <v/>
      </c>
      <c r="K32" s="40" t="str">
        <f>VLOOKUP(G32,[1]Tabulka!$B$4:$Q$239,16,0)</f>
        <v/>
      </c>
      <c r="L32" s="43">
        <f>IF($E32="N",'[1]pravidla turnaje'!$A$6,IF($H32&gt;$I32,IF(OR($W32="PP",W32="SN"),'[1]pravidla turnaje'!$A$3,'[1]pravidla turnaje'!$A$2),IF($H32&lt;$I32,IF(OR($W32="PP",W32="SN"),'[1]pravidla turnaje'!$A$5,'[1]pravidla turnaje'!$A$6),'[1]pravidla turnaje'!$A$4)))</f>
        <v>0</v>
      </c>
      <c r="M32" s="40">
        <f>IF($E32="N",'[1]pravidla turnaje'!$A$6,IF($H32&lt;$I32,IF(OR($W32="PP",$W32="SN"),'[1]pravidla turnaje'!$A$3,'[1]pravidla turnaje'!$A$2),IF($H32&gt;$I32,IF(OR($W32="PP",$W32="SN"),'[1]pravidla turnaje'!$A$5,'[1]pravidla turnaje'!$A$6),'[1]pravidla turnaje'!$A$4)))</f>
        <v>0</v>
      </c>
      <c r="N32" s="43">
        <f t="shared" si="8"/>
        <v>122</v>
      </c>
      <c r="O32" s="44">
        <f t="shared" si="8"/>
        <v>121</v>
      </c>
      <c r="P32" s="45" t="str">
        <f>VLOOKUP($C32,'[1]pravidla turnaje'!$A$64:$B$83,2,0)</f>
        <v>L</v>
      </c>
      <c r="Q32" s="46" t="str">
        <f t="shared" si="6"/>
        <v>09:40 - 09:50</v>
      </c>
      <c r="R32" s="47" t="s">
        <v>62</v>
      </c>
      <c r="S32" s="48" t="str">
        <f>IFERROR(VLOOKUP(F32,[1]Tabulka!$B$4:$C$239,2,0),"")</f>
        <v>Mock / 
Dvořák</v>
      </c>
      <c r="T32" s="49" t="str">
        <f>IFERROR(VLOOKUP(G32,[1]Tabulka!$B$4:$C$239,2,0),"")</f>
        <v>Petrů / 
Černer</v>
      </c>
      <c r="U32" s="50"/>
      <c r="V32" s="51"/>
      <c r="W32" s="52"/>
      <c r="X32" s="53"/>
      <c r="Y32" s="54"/>
      <c r="Z32" s="53"/>
      <c r="AA32" s="54"/>
      <c r="AB32" s="55" t="s">
        <v>33</v>
      </c>
      <c r="AC32" s="56" t="str">
        <f t="shared" si="7"/>
        <v>B8</v>
      </c>
      <c r="AD32" s="57">
        <f>COUNTIF($AB$3:$AB32,AB32)</f>
        <v>8</v>
      </c>
      <c r="AE32" s="58">
        <f>IF(AD32=1,'[1]pravidla turnaje'!$C$60,VLOOKUP(CONCATENATE(AB32,AD32-1),$AC$2:$AF31,3,0)+VLOOKUP(CONCATENATE(AB32,AD32-1),$AC$2:$AF31,4,0))</f>
        <v>0.40277777777777762</v>
      </c>
      <c r="AF32" s="59">
        <f>IF($E32="",('[1]pravidla turnaje'!#REF!/24/60),(VLOOKUP("x",'[1]pravidla turnaje'!$A$31:$D$58,4,0)/60/24))</f>
        <v>6.9444444444444441E-3</v>
      </c>
      <c r="BE32" s="60"/>
      <c r="BF32" s="60"/>
      <c r="BJ32" s="61"/>
      <c r="BK32" s="61"/>
    </row>
    <row r="33" spans="1:64" ht="22.5" customHeight="1">
      <c r="A33" s="39">
        <f t="shared" si="1"/>
        <v>170</v>
      </c>
      <c r="B33" s="39">
        <f t="shared" si="1"/>
        <v>170</v>
      </c>
      <c r="C33" s="39">
        <f t="shared" si="2"/>
        <v>170</v>
      </c>
      <c r="D33" s="40" t="str">
        <f t="shared" si="3"/>
        <v>174_175</v>
      </c>
      <c r="E33" s="41" t="str">
        <f t="shared" si="4"/>
        <v>N</v>
      </c>
      <c r="F33" s="42">
        <v>175</v>
      </c>
      <c r="G33" s="42">
        <v>174</v>
      </c>
      <c r="H33" s="39" t="str">
        <f t="shared" si="0"/>
        <v/>
      </c>
      <c r="I33" s="40" t="str">
        <f t="shared" si="0"/>
        <v/>
      </c>
      <c r="J33" s="43" t="str">
        <f>VLOOKUP(F33,[1]Tabulka!$B$4:$Q$239,16,0)</f>
        <v/>
      </c>
      <c r="K33" s="40" t="str">
        <f>VLOOKUP(G33,[1]Tabulka!$B$4:$Q$239,16,0)</f>
        <v/>
      </c>
      <c r="L33" s="43">
        <f>IF($E33="N",'[1]pravidla turnaje'!$A$6,IF($H33&gt;$I33,IF(OR($W33="PP",W33="SN"),'[1]pravidla turnaje'!$A$3,'[1]pravidla turnaje'!$A$2),IF($H33&lt;$I33,IF(OR($W33="PP",W33="SN"),'[1]pravidla turnaje'!$A$5,'[1]pravidla turnaje'!$A$6),'[1]pravidla turnaje'!$A$4)))</f>
        <v>0</v>
      </c>
      <c r="M33" s="40">
        <f>IF($E33="N",'[1]pravidla turnaje'!$A$6,IF($H33&lt;$I33,IF(OR($W33="PP",$W33="SN"),'[1]pravidla turnaje'!$A$3,'[1]pravidla turnaje'!$A$2),IF($H33&gt;$I33,IF(OR($W33="PP",$W33="SN"),'[1]pravidla turnaje'!$A$5,'[1]pravidla turnaje'!$A$6),'[1]pravidla turnaje'!$A$4)))</f>
        <v>0</v>
      </c>
      <c r="N33" s="43">
        <f t="shared" si="8"/>
        <v>175</v>
      </c>
      <c r="O33" s="44">
        <f t="shared" si="8"/>
        <v>174</v>
      </c>
      <c r="P33" s="65" t="str">
        <f>VLOOKUP($C33,'[1]pravidla turnaje'!$A$64:$B$83,2,0)</f>
        <v>W</v>
      </c>
      <c r="Q33" s="66" t="str">
        <f t="shared" si="6"/>
        <v>09:40 - 09:50</v>
      </c>
      <c r="R33" s="67" t="s">
        <v>63</v>
      </c>
      <c r="S33" s="68" t="str">
        <f>IFERROR(VLOOKUP(F33,[1]Tabulka!$B$4:$C$239,2,0),"")</f>
        <v>Tomanová / 
Blahníková</v>
      </c>
      <c r="T33" s="69" t="str">
        <f>IFERROR(VLOOKUP(G33,[1]Tabulka!$B$4:$C$239,2,0),"")</f>
        <v>Egersdorfová / 
Kuchyňková</v>
      </c>
      <c r="U33" s="70"/>
      <c r="V33" s="71"/>
      <c r="W33" s="52"/>
      <c r="X33" s="72"/>
      <c r="Y33" s="73"/>
      <c r="Z33" s="72"/>
      <c r="AA33" s="73"/>
      <c r="AB33" s="74" t="s">
        <v>35</v>
      </c>
      <c r="AC33" s="56" t="str">
        <f t="shared" si="7"/>
        <v>C8</v>
      </c>
      <c r="AD33" s="57">
        <f>COUNTIF($AB$3:$AB33,AB33)</f>
        <v>8</v>
      </c>
      <c r="AE33" s="58">
        <f>IF(AD33=1,'[1]pravidla turnaje'!$C$60,VLOOKUP(CONCATENATE(AB33,AD33-1),$AC$2:$AF32,3,0)+VLOOKUP(CONCATENATE(AB33,AD33-1),$AC$2:$AF32,4,0))</f>
        <v>0.40277777777777762</v>
      </c>
      <c r="AF33" s="59">
        <f>IF($E33="",('[1]pravidla turnaje'!#REF!/24/60),(VLOOKUP("x",'[1]pravidla turnaje'!$A$31:$D$58,4,0)/60/24))</f>
        <v>6.9444444444444441E-3</v>
      </c>
      <c r="BE33" s="60"/>
      <c r="BF33" s="60"/>
      <c r="BJ33" s="61"/>
      <c r="BK33" s="61"/>
      <c r="BL33" s="75"/>
    </row>
    <row r="34" spans="1:64" ht="22.5" customHeight="1">
      <c r="A34" s="39">
        <f t="shared" si="1"/>
        <v>170</v>
      </c>
      <c r="B34" s="39">
        <f t="shared" si="1"/>
        <v>170</v>
      </c>
      <c r="C34" s="39">
        <f t="shared" si="2"/>
        <v>170</v>
      </c>
      <c r="D34" s="40" t="str">
        <f t="shared" si="3"/>
        <v>171_172</v>
      </c>
      <c r="E34" s="41" t="str">
        <f t="shared" si="4"/>
        <v>N</v>
      </c>
      <c r="F34" s="62">
        <v>172</v>
      </c>
      <c r="G34" s="62">
        <v>171</v>
      </c>
      <c r="H34" s="39" t="str">
        <f t="shared" si="0"/>
        <v/>
      </c>
      <c r="I34" s="40" t="str">
        <f t="shared" si="0"/>
        <v/>
      </c>
      <c r="J34" s="43" t="str">
        <f>VLOOKUP(F34,[1]Tabulka!$B$4:$Q$239,16,0)</f>
        <v/>
      </c>
      <c r="K34" s="40" t="str">
        <f>VLOOKUP(G34,[1]Tabulka!$B$4:$Q$239,16,0)</f>
        <v/>
      </c>
      <c r="L34" s="43">
        <f>IF($E34="N",'[1]pravidla turnaje'!$A$6,IF($H34&gt;$I34,IF(OR($W34="PP",W34="SN"),'[1]pravidla turnaje'!$A$3,'[1]pravidla turnaje'!$A$2),IF($H34&lt;$I34,IF(OR($W34="PP",W34="SN"),'[1]pravidla turnaje'!$A$5,'[1]pravidla turnaje'!$A$6),'[1]pravidla turnaje'!$A$4)))</f>
        <v>0</v>
      </c>
      <c r="M34" s="40">
        <f>IF($E34="N",'[1]pravidla turnaje'!$A$6,IF($H34&lt;$I34,IF(OR($W34="PP",$W34="SN"),'[1]pravidla turnaje'!$A$3,'[1]pravidla turnaje'!$A$2),IF($H34&gt;$I34,IF(OR($W34="PP",$W34="SN"),'[1]pravidla turnaje'!$A$5,'[1]pravidla turnaje'!$A$6),'[1]pravidla turnaje'!$A$4)))</f>
        <v>0</v>
      </c>
      <c r="N34" s="43">
        <f t="shared" si="8"/>
        <v>172</v>
      </c>
      <c r="O34" s="44">
        <f t="shared" si="8"/>
        <v>171</v>
      </c>
      <c r="P34" s="65" t="str">
        <f>VLOOKUP($C34,'[1]pravidla turnaje'!$A$64:$B$83,2,0)</f>
        <v>W</v>
      </c>
      <c r="Q34" s="66" t="str">
        <f t="shared" si="6"/>
        <v>09:40 - 09:50</v>
      </c>
      <c r="R34" s="67" t="s">
        <v>64</v>
      </c>
      <c r="S34" s="68" t="str">
        <f>IFERROR(VLOOKUP(F34,[1]Tabulka!$B$4:$C$239,2,0),"")</f>
        <v>Kronychová / 
Štěpánová</v>
      </c>
      <c r="T34" s="69" t="str">
        <f>IFERROR(VLOOKUP(G34,[1]Tabulka!$B$4:$C$239,2,0),"")</f>
        <v>Tomanová / 
Pálfyová</v>
      </c>
      <c r="U34" s="70"/>
      <c r="V34" s="71"/>
      <c r="W34" s="52"/>
      <c r="X34" s="72"/>
      <c r="Y34" s="73"/>
      <c r="Z34" s="72"/>
      <c r="AA34" s="73"/>
      <c r="AB34" s="74" t="s">
        <v>5</v>
      </c>
      <c r="AC34" s="56" t="str">
        <f t="shared" si="7"/>
        <v>D8</v>
      </c>
      <c r="AD34" s="57">
        <f>COUNTIF($AB$3:$AB34,AB34)</f>
        <v>8</v>
      </c>
      <c r="AE34" s="58">
        <f>IF(AD34=1,'[1]pravidla turnaje'!$C$60,VLOOKUP(CONCATENATE(AB34,AD34-1),$AC$2:$AF33,3,0)+VLOOKUP(CONCATENATE(AB34,AD34-1),$AC$2:$AF33,4,0))</f>
        <v>0.40277777777777762</v>
      </c>
      <c r="AF34" s="59">
        <f>IF($E34="",('[1]pravidla turnaje'!#REF!/24/60),(VLOOKUP("x",'[1]pravidla turnaje'!$A$31:$D$58,4,0)/60/24))</f>
        <v>6.9444444444444441E-3</v>
      </c>
      <c r="BE34" s="76"/>
      <c r="BF34" s="76"/>
      <c r="BJ34" s="61"/>
      <c r="BK34" s="61"/>
      <c r="BL34" s="75"/>
    </row>
    <row r="35" spans="1:64" ht="22.5" customHeight="1">
      <c r="A35" s="39">
        <f t="shared" si="1"/>
        <v>10</v>
      </c>
      <c r="B35" s="39">
        <f t="shared" si="1"/>
        <v>10</v>
      </c>
      <c r="C35" s="39">
        <f t="shared" si="2"/>
        <v>10</v>
      </c>
      <c r="D35" s="40" t="str">
        <f t="shared" si="3"/>
        <v>13_15</v>
      </c>
      <c r="E35" s="41" t="str">
        <f t="shared" si="4"/>
        <v>N</v>
      </c>
      <c r="F35" s="62">
        <v>13</v>
      </c>
      <c r="G35" s="62">
        <v>15</v>
      </c>
      <c r="H35" s="39" t="str">
        <f t="shared" si="0"/>
        <v/>
      </c>
      <c r="I35" s="40" t="str">
        <f t="shared" si="0"/>
        <v/>
      </c>
      <c r="J35" s="43" t="str">
        <f>VLOOKUP(F35,[1]Tabulka!$B$4:$Q$239,16,0)</f>
        <v/>
      </c>
      <c r="K35" s="40" t="str">
        <f>VLOOKUP(G35,[1]Tabulka!$B$4:$Q$239,16,0)</f>
        <v/>
      </c>
      <c r="L35" s="43">
        <f>IF($E35="N",'[1]pravidla turnaje'!$A$6,IF($H35&gt;$I35,IF(OR($W35="PP",W35="SN"),'[1]pravidla turnaje'!$A$3,'[1]pravidla turnaje'!$A$2),IF($H35&lt;$I35,IF(OR($W35="PP",W35="SN"),'[1]pravidla turnaje'!$A$5,'[1]pravidla turnaje'!$A$6),'[1]pravidla turnaje'!$A$4)))</f>
        <v>0</v>
      </c>
      <c r="M35" s="40">
        <f>IF($E35="N",'[1]pravidla turnaje'!$A$6,IF($H35&lt;$I35,IF(OR($W35="PP",$W35="SN"),'[1]pravidla turnaje'!$A$3,'[1]pravidla turnaje'!$A$2),IF($H35&gt;$I35,IF(OR($W35="PP",$W35="SN"),'[1]pravidla turnaje'!$A$5,'[1]pravidla turnaje'!$A$6),'[1]pravidla turnaje'!$A$4)))</f>
        <v>0</v>
      </c>
      <c r="N35" s="43">
        <f t="shared" si="8"/>
        <v>13</v>
      </c>
      <c r="O35" s="44">
        <f t="shared" si="8"/>
        <v>15</v>
      </c>
      <c r="P35" s="45" t="str">
        <f>VLOOKUP($C35,'[1]pravidla turnaje'!$A$64:$B$83,2,0)</f>
        <v>A</v>
      </c>
      <c r="Q35" s="46" t="str">
        <f t="shared" si="6"/>
        <v>09:50 - 10:00</v>
      </c>
      <c r="R35" s="47" t="s">
        <v>65</v>
      </c>
      <c r="S35" s="48" t="str">
        <f>IFERROR(VLOOKUP(F35,[1]Tabulka!$B$4:$C$239,2,0),"")</f>
        <v>Skála / 
Lenko</v>
      </c>
      <c r="T35" s="49" t="str">
        <f>IFERROR(VLOOKUP(G35,[1]Tabulka!$B$4:$C$239,2,0),"")</f>
        <v>Michel / 
Langhamer</v>
      </c>
      <c r="U35" s="50"/>
      <c r="V35" s="51"/>
      <c r="W35" s="52"/>
      <c r="X35" s="53"/>
      <c r="Y35" s="54"/>
      <c r="Z35" s="53"/>
      <c r="AA35" s="54"/>
      <c r="AB35" s="55" t="s">
        <v>31</v>
      </c>
      <c r="AC35" s="56" t="str">
        <f t="shared" si="7"/>
        <v>A9</v>
      </c>
      <c r="AD35" s="57">
        <f>COUNTIF($AB$3:$AB35,AB35)</f>
        <v>9</v>
      </c>
      <c r="AE35" s="58">
        <f>IF(AD35=1,'[1]pravidla turnaje'!$C$60,VLOOKUP(CONCATENATE(AB35,AD35-1),$AC$2:$AF34,3,0)+VLOOKUP(CONCATENATE(AB35,AD35-1),$AC$2:$AF34,4,0))</f>
        <v>0.40972222222222204</v>
      </c>
      <c r="AF35" s="59">
        <f>IF($E35="",('[1]pravidla turnaje'!#REF!/24/60),(VLOOKUP("x",'[1]pravidla turnaje'!$A$31:$D$58,4,0)/60/24))</f>
        <v>6.9444444444444441E-3</v>
      </c>
    </row>
    <row r="36" spans="1:64" ht="22.5" customHeight="1">
      <c r="A36" s="39">
        <f t="shared" si="1"/>
        <v>10</v>
      </c>
      <c r="B36" s="39">
        <f t="shared" si="1"/>
        <v>10</v>
      </c>
      <c r="C36" s="39">
        <f t="shared" si="2"/>
        <v>10</v>
      </c>
      <c r="D36" s="40" t="str">
        <f t="shared" si="3"/>
        <v>11_12</v>
      </c>
      <c r="E36" s="41" t="str">
        <f t="shared" si="4"/>
        <v>N</v>
      </c>
      <c r="F36" s="62">
        <v>11</v>
      </c>
      <c r="G36" s="62">
        <v>12</v>
      </c>
      <c r="H36" s="39" t="str">
        <f t="shared" si="0"/>
        <v/>
      </c>
      <c r="I36" s="40" t="str">
        <f t="shared" si="0"/>
        <v/>
      </c>
      <c r="J36" s="43" t="str">
        <f>VLOOKUP(F36,[1]Tabulka!$B$4:$Q$239,16,0)</f>
        <v/>
      </c>
      <c r="K36" s="40" t="str">
        <f>VLOOKUP(G36,[1]Tabulka!$B$4:$Q$239,16,0)</f>
        <v/>
      </c>
      <c r="L36" s="43">
        <f>IF($E36="N",'[1]pravidla turnaje'!$A$6,IF($H36&gt;$I36,IF(OR($W36="PP",W36="SN"),'[1]pravidla turnaje'!$A$3,'[1]pravidla turnaje'!$A$2),IF($H36&lt;$I36,IF(OR($W36="PP",W36="SN"),'[1]pravidla turnaje'!$A$5,'[1]pravidla turnaje'!$A$6),'[1]pravidla turnaje'!$A$4)))</f>
        <v>0</v>
      </c>
      <c r="M36" s="40">
        <f>IF($E36="N",'[1]pravidla turnaje'!$A$6,IF($H36&lt;$I36,IF(OR($W36="PP",$W36="SN"),'[1]pravidla turnaje'!$A$3,'[1]pravidla turnaje'!$A$2),IF($H36&gt;$I36,IF(OR($W36="PP",$W36="SN"),'[1]pravidla turnaje'!$A$5,'[1]pravidla turnaje'!$A$6),'[1]pravidla turnaje'!$A$4)))</f>
        <v>0</v>
      </c>
      <c r="N36" s="43">
        <f t="shared" si="8"/>
        <v>11</v>
      </c>
      <c r="O36" s="44">
        <f t="shared" si="8"/>
        <v>12</v>
      </c>
      <c r="P36" s="45" t="str">
        <f>VLOOKUP($C36,'[1]pravidla turnaje'!$A$64:$B$83,2,0)</f>
        <v>A</v>
      </c>
      <c r="Q36" s="46" t="str">
        <f t="shared" si="6"/>
        <v>09:50 - 10:00</v>
      </c>
      <c r="R36" s="47" t="s">
        <v>66</v>
      </c>
      <c r="S36" s="48" t="str">
        <f>IFERROR(VLOOKUP(F36,[1]Tabulka!$B$4:$C$239,2,0),"")</f>
        <v>Svatek / 
Heczko</v>
      </c>
      <c r="T36" s="49" t="str">
        <f>IFERROR(VLOOKUP(G36,[1]Tabulka!$B$4:$C$239,2,0),"")</f>
        <v>Renčín / 
Hejný</v>
      </c>
      <c r="U36" s="50"/>
      <c r="V36" s="51"/>
      <c r="W36" s="52"/>
      <c r="X36" s="53"/>
      <c r="Y36" s="54"/>
      <c r="Z36" s="53"/>
      <c r="AA36" s="54"/>
      <c r="AB36" s="55" t="s">
        <v>33</v>
      </c>
      <c r="AC36" s="56" t="str">
        <f t="shared" si="7"/>
        <v>B9</v>
      </c>
      <c r="AD36" s="57">
        <f>COUNTIF($AB$3:$AB36,AB36)</f>
        <v>9</v>
      </c>
      <c r="AE36" s="58">
        <f>IF(AD36=1,'[1]pravidla turnaje'!$C$60,VLOOKUP(CONCATENATE(AB36,AD36-1),$AC$2:$AF35,3,0)+VLOOKUP(CONCATENATE(AB36,AD36-1),$AC$2:$AF35,4,0))</f>
        <v>0.40972222222222204</v>
      </c>
      <c r="AF36" s="59">
        <f>IF($E36="",('[1]pravidla turnaje'!#REF!/24/60),(VLOOKUP("x",'[1]pravidla turnaje'!$A$31:$D$58,4,0)/60/24))</f>
        <v>6.9444444444444441E-3</v>
      </c>
    </row>
    <row r="37" spans="1:64" ht="22.5" customHeight="1">
      <c r="A37" s="39">
        <f t="shared" si="1"/>
        <v>10</v>
      </c>
      <c r="B37" s="39">
        <f t="shared" si="1"/>
        <v>10</v>
      </c>
      <c r="C37" s="39">
        <f t="shared" si="2"/>
        <v>10</v>
      </c>
      <c r="D37" s="40" t="str">
        <f t="shared" si="3"/>
        <v>14_16</v>
      </c>
      <c r="E37" s="41" t="str">
        <f t="shared" si="4"/>
        <v>N</v>
      </c>
      <c r="F37" s="63">
        <v>16</v>
      </c>
      <c r="G37" s="63">
        <v>14</v>
      </c>
      <c r="H37" s="39" t="str">
        <f t="shared" si="0"/>
        <v/>
      </c>
      <c r="I37" s="40" t="str">
        <f t="shared" si="0"/>
        <v/>
      </c>
      <c r="J37" s="43" t="str">
        <f>VLOOKUP(F37,[1]Tabulka!$B$4:$Q$239,16,0)</f>
        <v/>
      </c>
      <c r="K37" s="40" t="str">
        <f>VLOOKUP(G37,[1]Tabulka!$B$4:$Q$239,16,0)</f>
        <v/>
      </c>
      <c r="L37" s="43">
        <f>IF($E37="N",'[1]pravidla turnaje'!$A$6,IF($H37&gt;$I37,IF(OR($W37="PP",W37="SN"),'[1]pravidla turnaje'!$A$3,'[1]pravidla turnaje'!$A$2),IF($H37&lt;$I37,IF(OR($W37="PP",W37="SN"),'[1]pravidla turnaje'!$A$5,'[1]pravidla turnaje'!$A$6),'[1]pravidla turnaje'!$A$4)))</f>
        <v>0</v>
      </c>
      <c r="M37" s="40">
        <f>IF($E37="N",'[1]pravidla turnaje'!$A$6,IF($H37&lt;$I37,IF(OR($W37="PP",$W37="SN"),'[1]pravidla turnaje'!$A$3,'[1]pravidla turnaje'!$A$2),IF($H37&gt;$I37,IF(OR($W37="PP",$W37="SN"),'[1]pravidla turnaje'!$A$5,'[1]pravidla turnaje'!$A$6),'[1]pravidla turnaje'!$A$4)))</f>
        <v>0</v>
      </c>
      <c r="N37" s="43">
        <f t="shared" si="8"/>
        <v>16</v>
      </c>
      <c r="O37" s="44">
        <f t="shared" si="8"/>
        <v>14</v>
      </c>
      <c r="P37" s="45" t="str">
        <f>VLOOKUP($C37,'[1]pravidla turnaje'!$A$64:$B$83,2,0)</f>
        <v>A</v>
      </c>
      <c r="Q37" s="46" t="str">
        <f t="shared" si="6"/>
        <v>09:50 - 10:00</v>
      </c>
      <c r="R37" s="47" t="s">
        <v>67</v>
      </c>
      <c r="S37" s="48" t="str">
        <f>IFERROR(VLOOKUP(F37,[1]Tabulka!$B$4:$C$239,2,0),"")</f>
        <v>Melíšek / 
Koš</v>
      </c>
      <c r="T37" s="49" t="str">
        <f>IFERROR(VLOOKUP(G37,[1]Tabulka!$B$4:$C$239,2,0),"")</f>
        <v>Hněvkovský / 
Šárka</v>
      </c>
      <c r="U37" s="50"/>
      <c r="V37" s="51"/>
      <c r="W37" s="52"/>
      <c r="X37" s="53"/>
      <c r="Y37" s="54"/>
      <c r="Z37" s="53"/>
      <c r="AA37" s="54"/>
      <c r="AB37" s="55" t="s">
        <v>35</v>
      </c>
      <c r="AC37" s="56" t="str">
        <f t="shared" si="7"/>
        <v>C9</v>
      </c>
      <c r="AD37" s="57">
        <f>COUNTIF($AB$3:$AB37,AB37)</f>
        <v>9</v>
      </c>
      <c r="AE37" s="58">
        <f>IF(AD37=1,'[1]pravidla turnaje'!$C$60,VLOOKUP(CONCATENATE(AB37,AD37-1),$AC$2:$AF36,3,0)+VLOOKUP(CONCATENATE(AB37,AD37-1),$AC$2:$AF36,4,0))</f>
        <v>0.40972222222222204</v>
      </c>
      <c r="AF37" s="59">
        <f>IF($E37="",('[1]pravidla turnaje'!#REF!/24/60),(VLOOKUP("x",'[1]pravidla turnaje'!$A$31:$D$58,4,0)/60/24))</f>
        <v>6.9444444444444441E-3</v>
      </c>
    </row>
    <row r="38" spans="1:64" ht="22.5" customHeight="1">
      <c r="A38" s="39">
        <f t="shared" si="1"/>
        <v>20</v>
      </c>
      <c r="B38" s="39">
        <f t="shared" si="1"/>
        <v>20</v>
      </c>
      <c r="C38" s="39">
        <f t="shared" si="2"/>
        <v>20</v>
      </c>
      <c r="D38" s="40" t="str">
        <f t="shared" si="3"/>
        <v>23_25</v>
      </c>
      <c r="E38" s="41" t="str">
        <f t="shared" si="4"/>
        <v>N</v>
      </c>
      <c r="F38" s="63">
        <v>23</v>
      </c>
      <c r="G38" s="63">
        <v>25</v>
      </c>
      <c r="H38" s="39" t="str">
        <f t="shared" si="0"/>
        <v/>
      </c>
      <c r="I38" s="40" t="str">
        <f t="shared" si="0"/>
        <v/>
      </c>
      <c r="J38" s="43" t="str">
        <f>VLOOKUP(F38,[1]Tabulka!$B$4:$Q$239,16,0)</f>
        <v/>
      </c>
      <c r="K38" s="40" t="str">
        <f>VLOOKUP(G38,[1]Tabulka!$B$4:$Q$239,16,0)</f>
        <v/>
      </c>
      <c r="L38" s="43">
        <f>IF($E38="N",'[1]pravidla turnaje'!$A$6,IF($H38&gt;$I38,IF(OR($W38="PP",W38="SN"),'[1]pravidla turnaje'!$A$3,'[1]pravidla turnaje'!$A$2),IF($H38&lt;$I38,IF(OR($W38="PP",W38="SN"),'[1]pravidla turnaje'!$A$5,'[1]pravidla turnaje'!$A$6),'[1]pravidla turnaje'!$A$4)))</f>
        <v>0</v>
      </c>
      <c r="M38" s="40">
        <f>IF($E38="N",'[1]pravidla turnaje'!$A$6,IF($H38&lt;$I38,IF(OR($W38="PP",$W38="SN"),'[1]pravidla turnaje'!$A$3,'[1]pravidla turnaje'!$A$2),IF($H38&gt;$I38,IF(OR($W38="PP",$W38="SN"),'[1]pravidla turnaje'!$A$5,'[1]pravidla turnaje'!$A$6),'[1]pravidla turnaje'!$A$4)))</f>
        <v>0</v>
      </c>
      <c r="N38" s="43">
        <f t="shared" si="8"/>
        <v>23</v>
      </c>
      <c r="O38" s="44">
        <f t="shared" si="8"/>
        <v>25</v>
      </c>
      <c r="P38" s="45" t="str">
        <f>VLOOKUP($C38,'[1]pravidla turnaje'!$A$64:$B$83,2,0)</f>
        <v>B</v>
      </c>
      <c r="Q38" s="46" t="str">
        <f t="shared" si="6"/>
        <v>09:50 - 10:00</v>
      </c>
      <c r="R38" s="47" t="s">
        <v>68</v>
      </c>
      <c r="S38" s="48" t="str">
        <f>IFERROR(VLOOKUP(F38,[1]Tabulka!$B$4:$C$239,2,0),"")</f>
        <v>Dóža / 
Mück</v>
      </c>
      <c r="T38" s="49" t="str">
        <f>IFERROR(VLOOKUP(G38,[1]Tabulka!$B$4:$C$239,2,0),"")</f>
        <v>Harák / 
Čáp</v>
      </c>
      <c r="U38" s="50"/>
      <c r="V38" s="51"/>
      <c r="W38" s="52"/>
      <c r="X38" s="53"/>
      <c r="Y38" s="54"/>
      <c r="Z38" s="53"/>
      <c r="AA38" s="54"/>
      <c r="AB38" s="55" t="s">
        <v>5</v>
      </c>
      <c r="AC38" s="56" t="str">
        <f t="shared" si="7"/>
        <v>D9</v>
      </c>
      <c r="AD38" s="57">
        <f>COUNTIF($AB$3:$AB38,AB38)</f>
        <v>9</v>
      </c>
      <c r="AE38" s="58">
        <f>IF(AD38=1,'[1]pravidla turnaje'!$C$60,VLOOKUP(CONCATENATE(AB38,AD38-1),$AC$2:$AF37,3,0)+VLOOKUP(CONCATENATE(AB38,AD38-1),$AC$2:$AF37,4,0))</f>
        <v>0.40972222222222204</v>
      </c>
      <c r="AF38" s="59">
        <f>IF($E38="",('[1]pravidla turnaje'!#REF!/24/60),(VLOOKUP("x",'[1]pravidla turnaje'!$A$31:$D$58,4,0)/60/24))</f>
        <v>6.9444444444444441E-3</v>
      </c>
    </row>
    <row r="39" spans="1:64" ht="22.5" customHeight="1">
      <c r="A39" s="39">
        <f t="shared" si="1"/>
        <v>20</v>
      </c>
      <c r="B39" s="39">
        <f t="shared" si="1"/>
        <v>20</v>
      </c>
      <c r="C39" s="39">
        <f t="shared" si="2"/>
        <v>20</v>
      </c>
      <c r="D39" s="40" t="str">
        <f t="shared" si="3"/>
        <v>21_22</v>
      </c>
      <c r="E39" s="41" t="str">
        <f t="shared" si="4"/>
        <v>N</v>
      </c>
      <c r="F39" s="63">
        <v>21</v>
      </c>
      <c r="G39" s="63">
        <v>22</v>
      </c>
      <c r="H39" s="39" t="str">
        <f t="shared" si="0"/>
        <v/>
      </c>
      <c r="I39" s="40" t="str">
        <f t="shared" si="0"/>
        <v/>
      </c>
      <c r="J39" s="43" t="str">
        <f>VLOOKUP(F39,[1]Tabulka!$B$4:$Q$239,16,0)</f>
        <v/>
      </c>
      <c r="K39" s="40" t="str">
        <f>VLOOKUP(G39,[1]Tabulka!$B$4:$Q$239,16,0)</f>
        <v/>
      </c>
      <c r="L39" s="43">
        <f>IF($E39="N",'[1]pravidla turnaje'!$A$6,IF($H39&gt;$I39,IF(OR($W39="PP",W39="SN"),'[1]pravidla turnaje'!$A$3,'[1]pravidla turnaje'!$A$2),IF($H39&lt;$I39,IF(OR($W39="PP",W39="SN"),'[1]pravidla turnaje'!$A$5,'[1]pravidla turnaje'!$A$6),'[1]pravidla turnaje'!$A$4)))</f>
        <v>0</v>
      </c>
      <c r="M39" s="40">
        <f>IF($E39="N",'[1]pravidla turnaje'!$A$6,IF($H39&lt;$I39,IF(OR($W39="PP",$W39="SN"),'[1]pravidla turnaje'!$A$3,'[1]pravidla turnaje'!$A$2),IF($H39&gt;$I39,IF(OR($W39="PP",$W39="SN"),'[1]pravidla turnaje'!$A$5,'[1]pravidla turnaje'!$A$6),'[1]pravidla turnaje'!$A$4)))</f>
        <v>0</v>
      </c>
      <c r="N39" s="43">
        <f t="shared" si="8"/>
        <v>21</v>
      </c>
      <c r="O39" s="44">
        <f t="shared" si="8"/>
        <v>22</v>
      </c>
      <c r="P39" s="45" t="str">
        <f>VLOOKUP($C39,'[1]pravidla turnaje'!$A$64:$B$83,2,0)</f>
        <v>B</v>
      </c>
      <c r="Q39" s="46" t="str">
        <f t="shared" si="6"/>
        <v>10:00 - 10:10</v>
      </c>
      <c r="R39" s="47" t="s">
        <v>69</v>
      </c>
      <c r="S39" s="48" t="str">
        <f>IFERROR(VLOOKUP(F39,[1]Tabulka!$B$4:$C$239,2,0),"")</f>
        <v>Bendek / 
Tluček</v>
      </c>
      <c r="T39" s="49" t="str">
        <f>IFERROR(VLOOKUP(G39,[1]Tabulka!$B$4:$C$239,2,0),"")</f>
        <v>Haspeklo / 
Horáček</v>
      </c>
      <c r="U39" s="50"/>
      <c r="V39" s="51"/>
      <c r="W39" s="52"/>
      <c r="X39" s="53"/>
      <c r="Y39" s="54"/>
      <c r="Z39" s="53"/>
      <c r="AA39" s="54"/>
      <c r="AB39" s="55" t="s">
        <v>31</v>
      </c>
      <c r="AC39" s="56" t="str">
        <f t="shared" si="7"/>
        <v>A10</v>
      </c>
      <c r="AD39" s="57">
        <f>COUNTIF($AB$3:$AB39,AB39)</f>
        <v>10</v>
      </c>
      <c r="AE39" s="58">
        <f>IF(AD39=1,'[1]pravidla turnaje'!$C$60,VLOOKUP(CONCATENATE(AB39,AD39-1),$AC$2:$AF38,3,0)+VLOOKUP(CONCATENATE(AB39,AD39-1),$AC$2:$AF38,4,0))</f>
        <v>0.41666666666666646</v>
      </c>
      <c r="AF39" s="59">
        <f>IF($E39="",('[1]pravidla turnaje'!#REF!/24/60),(VLOOKUP("x",'[1]pravidla turnaje'!$A$31:$D$58,4,0)/60/24))</f>
        <v>6.9444444444444441E-3</v>
      </c>
    </row>
    <row r="40" spans="1:64" ht="22.5" customHeight="1">
      <c r="A40" s="39">
        <f t="shared" si="1"/>
        <v>20</v>
      </c>
      <c r="B40" s="39">
        <f t="shared" si="1"/>
        <v>20</v>
      </c>
      <c r="C40" s="39">
        <f t="shared" si="2"/>
        <v>20</v>
      </c>
      <c r="D40" s="40" t="str">
        <f t="shared" si="3"/>
        <v>24_26</v>
      </c>
      <c r="E40" s="41" t="str">
        <f t="shared" si="4"/>
        <v>N</v>
      </c>
      <c r="F40" s="63">
        <v>26</v>
      </c>
      <c r="G40" s="63">
        <v>24</v>
      </c>
      <c r="H40" s="39" t="str">
        <f t="shared" si="0"/>
        <v/>
      </c>
      <c r="I40" s="40" t="str">
        <f t="shared" si="0"/>
        <v/>
      </c>
      <c r="J40" s="43" t="str">
        <f>VLOOKUP(F40,[1]Tabulka!$B$4:$Q$239,16,0)</f>
        <v/>
      </c>
      <c r="K40" s="40" t="str">
        <f>VLOOKUP(G40,[1]Tabulka!$B$4:$Q$239,16,0)</f>
        <v/>
      </c>
      <c r="L40" s="43">
        <f>IF($E40="N",'[1]pravidla turnaje'!$A$6,IF($H40&gt;$I40,IF(OR($W40="PP",W40="SN"),'[1]pravidla turnaje'!$A$3,'[1]pravidla turnaje'!$A$2),IF($H40&lt;$I40,IF(OR($W40="PP",W40="SN"),'[1]pravidla turnaje'!$A$5,'[1]pravidla turnaje'!$A$6),'[1]pravidla turnaje'!$A$4)))</f>
        <v>0</v>
      </c>
      <c r="M40" s="40">
        <f>IF($E40="N",'[1]pravidla turnaje'!$A$6,IF($H40&lt;$I40,IF(OR($W40="PP",$W40="SN"),'[1]pravidla turnaje'!$A$3,'[1]pravidla turnaje'!$A$2),IF($H40&gt;$I40,IF(OR($W40="PP",$W40="SN"),'[1]pravidla turnaje'!$A$5,'[1]pravidla turnaje'!$A$6),'[1]pravidla turnaje'!$A$4)))</f>
        <v>0</v>
      </c>
      <c r="N40" s="43">
        <f t="shared" si="8"/>
        <v>26</v>
      </c>
      <c r="O40" s="44">
        <f t="shared" si="8"/>
        <v>24</v>
      </c>
      <c r="P40" s="45" t="str">
        <f>VLOOKUP($C40,'[1]pravidla turnaje'!$A$64:$B$83,2,0)</f>
        <v>B</v>
      </c>
      <c r="Q40" s="46" t="str">
        <f t="shared" si="6"/>
        <v>10:00 - 10:10</v>
      </c>
      <c r="R40" s="47" t="s">
        <v>70</v>
      </c>
      <c r="S40" s="48" t="str">
        <f>IFERROR(VLOOKUP(F40,[1]Tabulka!$B$4:$C$239,2,0),"")</f>
        <v>Marvánek / 
Černý</v>
      </c>
      <c r="T40" s="49" t="str">
        <f>IFERROR(VLOOKUP(G40,[1]Tabulka!$B$4:$C$239,2,0),"")</f>
        <v>Maťko / 
Bernard</v>
      </c>
      <c r="U40" s="50"/>
      <c r="V40" s="51"/>
      <c r="W40" s="52"/>
      <c r="X40" s="53"/>
      <c r="Y40" s="54"/>
      <c r="Z40" s="53"/>
      <c r="AA40" s="54"/>
      <c r="AB40" s="55" t="s">
        <v>33</v>
      </c>
      <c r="AC40" s="56" t="str">
        <f t="shared" si="7"/>
        <v>B10</v>
      </c>
      <c r="AD40" s="57">
        <f>COUNTIF($AB$3:$AB40,AB40)</f>
        <v>10</v>
      </c>
      <c r="AE40" s="58">
        <f>IF(AD40=1,'[1]pravidla turnaje'!$C$60,VLOOKUP(CONCATENATE(AB40,AD40-1),$AC$2:$AF39,3,0)+VLOOKUP(CONCATENATE(AB40,AD40-1),$AC$2:$AF39,4,0))</f>
        <v>0.41666666666666646</v>
      </c>
      <c r="AF40" s="59">
        <f>IF($E40="",('[1]pravidla turnaje'!#REF!/24/60),(VLOOKUP("x",'[1]pravidla turnaje'!$A$31:$D$58,4,0)/60/24))</f>
        <v>6.9444444444444441E-3</v>
      </c>
    </row>
    <row r="41" spans="1:64" ht="22.5" customHeight="1">
      <c r="A41" s="39">
        <f t="shared" si="1"/>
        <v>30</v>
      </c>
      <c r="B41" s="39">
        <f t="shared" si="1"/>
        <v>30</v>
      </c>
      <c r="C41" s="39">
        <f t="shared" si="2"/>
        <v>30</v>
      </c>
      <c r="D41" s="40" t="str">
        <f t="shared" si="3"/>
        <v>33_35</v>
      </c>
      <c r="E41" s="41" t="str">
        <f t="shared" si="4"/>
        <v>N</v>
      </c>
      <c r="F41" s="63">
        <v>33</v>
      </c>
      <c r="G41" s="63">
        <v>35</v>
      </c>
      <c r="H41" s="39" t="str">
        <f t="shared" si="0"/>
        <v/>
      </c>
      <c r="I41" s="40" t="str">
        <f t="shared" si="0"/>
        <v/>
      </c>
      <c r="J41" s="43" t="str">
        <f>VLOOKUP(F41,[1]Tabulka!$B$4:$Q$239,16,0)</f>
        <v/>
      </c>
      <c r="K41" s="40" t="str">
        <f>VLOOKUP(G41,[1]Tabulka!$B$4:$Q$239,16,0)</f>
        <v/>
      </c>
      <c r="L41" s="43">
        <f>IF($E41="N",'[1]pravidla turnaje'!$A$6,IF($H41&gt;$I41,IF(OR($W41="PP",W41="SN"),'[1]pravidla turnaje'!$A$3,'[1]pravidla turnaje'!$A$2),IF($H41&lt;$I41,IF(OR($W41="PP",W41="SN"),'[1]pravidla turnaje'!$A$5,'[1]pravidla turnaje'!$A$6),'[1]pravidla turnaje'!$A$4)))</f>
        <v>0</v>
      </c>
      <c r="M41" s="40">
        <f>IF($E41="N",'[1]pravidla turnaje'!$A$6,IF($H41&lt;$I41,IF(OR($W41="PP",$W41="SN"),'[1]pravidla turnaje'!$A$3,'[1]pravidla turnaje'!$A$2),IF($H41&gt;$I41,IF(OR($W41="PP",$W41="SN"),'[1]pravidla turnaje'!$A$5,'[1]pravidla turnaje'!$A$6),'[1]pravidla turnaje'!$A$4)))</f>
        <v>0</v>
      </c>
      <c r="N41" s="43">
        <f t="shared" si="8"/>
        <v>33</v>
      </c>
      <c r="O41" s="44">
        <f t="shared" si="8"/>
        <v>35</v>
      </c>
      <c r="P41" s="45" t="str">
        <f>VLOOKUP($C41,'[1]pravidla turnaje'!$A$64:$B$83,2,0)</f>
        <v>C</v>
      </c>
      <c r="Q41" s="46" t="str">
        <f t="shared" si="6"/>
        <v>10:00 - 10:10</v>
      </c>
      <c r="R41" s="47" t="s">
        <v>71</v>
      </c>
      <c r="S41" s="48" t="str">
        <f>IFERROR(VLOOKUP(F41,[1]Tabulka!$B$4:$C$239,2,0),"")</f>
        <v>Beneš / 
Hašpl</v>
      </c>
      <c r="T41" s="49" t="str">
        <f>IFERROR(VLOOKUP(G41,[1]Tabulka!$B$4:$C$239,2,0),"")</f>
        <v>Drtina / 
Ordoš</v>
      </c>
      <c r="U41" s="50"/>
      <c r="V41" s="51"/>
      <c r="W41" s="52"/>
      <c r="X41" s="53"/>
      <c r="Y41" s="54"/>
      <c r="Z41" s="53"/>
      <c r="AA41" s="54"/>
      <c r="AB41" s="55" t="s">
        <v>35</v>
      </c>
      <c r="AC41" s="56" t="str">
        <f t="shared" si="7"/>
        <v>C10</v>
      </c>
      <c r="AD41" s="57">
        <f>COUNTIF($AB$3:$AB41,AB41)</f>
        <v>10</v>
      </c>
      <c r="AE41" s="58">
        <f>IF(AD41=1,'[1]pravidla turnaje'!$C$60,VLOOKUP(CONCATENATE(AB41,AD41-1),$AC$2:$AF40,3,0)+VLOOKUP(CONCATENATE(AB41,AD41-1),$AC$2:$AF40,4,0))</f>
        <v>0.41666666666666646</v>
      </c>
      <c r="AF41" s="59">
        <f>IF($E41="",('[1]pravidla turnaje'!#REF!/24/60),(VLOOKUP("x",'[1]pravidla turnaje'!$A$31:$D$58,4,0)/60/24))</f>
        <v>6.9444444444444441E-3</v>
      </c>
    </row>
    <row r="42" spans="1:64" ht="22.5" customHeight="1">
      <c r="A42" s="39">
        <f t="shared" si="1"/>
        <v>30</v>
      </c>
      <c r="B42" s="39">
        <f t="shared" si="1"/>
        <v>30</v>
      </c>
      <c r="C42" s="39">
        <f t="shared" si="2"/>
        <v>30</v>
      </c>
      <c r="D42" s="40" t="str">
        <f t="shared" si="3"/>
        <v>31_32</v>
      </c>
      <c r="E42" s="41" t="str">
        <f t="shared" si="4"/>
        <v>N</v>
      </c>
      <c r="F42" s="63">
        <v>31</v>
      </c>
      <c r="G42" s="63">
        <v>32</v>
      </c>
      <c r="H42" s="39" t="str">
        <f t="shared" si="0"/>
        <v/>
      </c>
      <c r="I42" s="40" t="str">
        <f t="shared" si="0"/>
        <v/>
      </c>
      <c r="J42" s="43" t="str">
        <f>VLOOKUP(F42,[1]Tabulka!$B$4:$Q$239,16,0)</f>
        <v/>
      </c>
      <c r="K42" s="40" t="str">
        <f>VLOOKUP(G42,[1]Tabulka!$B$4:$Q$239,16,0)</f>
        <v/>
      </c>
      <c r="L42" s="43">
        <f>IF($E42="N",'[1]pravidla turnaje'!$A$6,IF($H42&gt;$I42,IF(OR($W42="PP",W42="SN"),'[1]pravidla turnaje'!$A$3,'[1]pravidla turnaje'!$A$2),IF($H42&lt;$I42,IF(OR($W42="PP",W42="SN"),'[1]pravidla turnaje'!$A$5,'[1]pravidla turnaje'!$A$6),'[1]pravidla turnaje'!$A$4)))</f>
        <v>0</v>
      </c>
      <c r="M42" s="40">
        <f>IF($E42="N",'[1]pravidla turnaje'!$A$6,IF($H42&lt;$I42,IF(OR($W42="PP",$W42="SN"),'[1]pravidla turnaje'!$A$3,'[1]pravidla turnaje'!$A$2),IF($H42&gt;$I42,IF(OR($W42="PP",$W42="SN"),'[1]pravidla turnaje'!$A$5,'[1]pravidla turnaje'!$A$6),'[1]pravidla turnaje'!$A$4)))</f>
        <v>0</v>
      </c>
      <c r="N42" s="43">
        <f t="shared" si="8"/>
        <v>31</v>
      </c>
      <c r="O42" s="44">
        <f t="shared" si="8"/>
        <v>32</v>
      </c>
      <c r="P42" s="45" t="str">
        <f>VLOOKUP($C42,'[1]pravidla turnaje'!$A$64:$B$83,2,0)</f>
        <v>C</v>
      </c>
      <c r="Q42" s="46" t="str">
        <f t="shared" si="6"/>
        <v>10:00 - 10:10</v>
      </c>
      <c r="R42" s="47" t="s">
        <v>72</v>
      </c>
      <c r="S42" s="48" t="str">
        <f>IFERROR(VLOOKUP(F42,[1]Tabulka!$B$4:$C$239,2,0),"")</f>
        <v>Uher / 
Málek</v>
      </c>
      <c r="T42" s="49" t="str">
        <f>IFERROR(VLOOKUP(G42,[1]Tabulka!$B$4:$C$239,2,0),"")</f>
        <v>Stummer / 
Hlava</v>
      </c>
      <c r="U42" s="50"/>
      <c r="V42" s="51"/>
      <c r="W42" s="52"/>
      <c r="X42" s="53"/>
      <c r="Y42" s="54"/>
      <c r="Z42" s="53"/>
      <c r="AA42" s="54"/>
      <c r="AB42" s="55" t="s">
        <v>5</v>
      </c>
      <c r="AC42" s="56" t="str">
        <f t="shared" si="7"/>
        <v>D10</v>
      </c>
      <c r="AD42" s="57">
        <f>COUNTIF($AB$3:$AB42,AB42)</f>
        <v>10</v>
      </c>
      <c r="AE42" s="58">
        <f>IF(AD42=1,'[1]pravidla turnaje'!$C$60,VLOOKUP(CONCATENATE(AB42,AD42-1),$AC$2:$AF41,3,0)+VLOOKUP(CONCATENATE(AB42,AD42-1),$AC$2:$AF41,4,0))</f>
        <v>0.41666666666666646</v>
      </c>
      <c r="AF42" s="59">
        <f>IF($E42="",('[1]pravidla turnaje'!#REF!/24/60),(VLOOKUP("x",'[1]pravidla turnaje'!$A$31:$D$58,4,0)/60/24))</f>
        <v>6.9444444444444441E-3</v>
      </c>
    </row>
    <row r="43" spans="1:64" ht="22.5" customHeight="1">
      <c r="A43" s="39">
        <f t="shared" si="1"/>
        <v>30</v>
      </c>
      <c r="B43" s="39">
        <f t="shared" si="1"/>
        <v>30</v>
      </c>
      <c r="C43" s="39">
        <f t="shared" si="2"/>
        <v>30</v>
      </c>
      <c r="D43" s="40" t="str">
        <f t="shared" si="3"/>
        <v>34_36</v>
      </c>
      <c r="E43" s="41" t="str">
        <f t="shared" si="4"/>
        <v>N</v>
      </c>
      <c r="F43" s="63">
        <v>36</v>
      </c>
      <c r="G43" s="63">
        <v>34</v>
      </c>
      <c r="H43" s="39" t="str">
        <f t="shared" si="0"/>
        <v/>
      </c>
      <c r="I43" s="40" t="str">
        <f t="shared" si="0"/>
        <v/>
      </c>
      <c r="J43" s="43" t="str">
        <f>VLOOKUP(F43,[1]Tabulka!$B$4:$Q$239,16,0)</f>
        <v/>
      </c>
      <c r="K43" s="40" t="str">
        <f>VLOOKUP(G43,[1]Tabulka!$B$4:$Q$239,16,0)</f>
        <v/>
      </c>
      <c r="L43" s="43">
        <f>IF($E43="N",'[1]pravidla turnaje'!$A$6,IF($H43&gt;$I43,IF(OR($W43="PP",W43="SN"),'[1]pravidla turnaje'!$A$3,'[1]pravidla turnaje'!$A$2),IF($H43&lt;$I43,IF(OR($W43="PP",W43="SN"),'[1]pravidla turnaje'!$A$5,'[1]pravidla turnaje'!$A$6),'[1]pravidla turnaje'!$A$4)))</f>
        <v>0</v>
      </c>
      <c r="M43" s="40">
        <f>IF($E43="N",'[1]pravidla turnaje'!$A$6,IF($H43&lt;$I43,IF(OR($W43="PP",$W43="SN"),'[1]pravidla turnaje'!$A$3,'[1]pravidla turnaje'!$A$2),IF($H43&gt;$I43,IF(OR($W43="PP",$W43="SN"),'[1]pravidla turnaje'!$A$5,'[1]pravidla turnaje'!$A$6),'[1]pravidla turnaje'!$A$4)))</f>
        <v>0</v>
      </c>
      <c r="N43" s="43">
        <f t="shared" ref="N43:O120" si="9">IF(EXACT($J43,$K43),F43,"")</f>
        <v>36</v>
      </c>
      <c r="O43" s="44">
        <f t="shared" si="9"/>
        <v>34</v>
      </c>
      <c r="P43" s="45" t="str">
        <f>VLOOKUP($C43,'[1]pravidla turnaje'!$A$64:$B$83,2,0)</f>
        <v>C</v>
      </c>
      <c r="Q43" s="46" t="str">
        <f t="shared" si="6"/>
        <v>10:10 - 10:20</v>
      </c>
      <c r="R43" s="47" t="s">
        <v>73</v>
      </c>
      <c r="S43" s="48" t="str">
        <f>IFERROR(VLOOKUP(F43,[1]Tabulka!$B$4:$C$239,2,0),"")</f>
        <v>Nový / 
Onufer</v>
      </c>
      <c r="T43" s="49" t="str">
        <f>IFERROR(VLOOKUP(G43,[1]Tabulka!$B$4:$C$239,2,0),"")</f>
        <v>Vacek / 
Svoboda</v>
      </c>
      <c r="U43" s="50"/>
      <c r="V43" s="51"/>
      <c r="W43" s="52"/>
      <c r="X43" s="53"/>
      <c r="Y43" s="54"/>
      <c r="Z43" s="53"/>
      <c r="AA43" s="54"/>
      <c r="AB43" s="55" t="s">
        <v>31</v>
      </c>
      <c r="AC43" s="56" t="str">
        <f t="shared" si="7"/>
        <v>A11</v>
      </c>
      <c r="AD43" s="57">
        <f>COUNTIF($AB$3:$AB43,AB43)</f>
        <v>11</v>
      </c>
      <c r="AE43" s="58">
        <f>IF(AD43=1,'[1]pravidla turnaje'!$C$60,VLOOKUP(CONCATENATE(AB43,AD43-1),$AC$2:$AF42,3,0)+VLOOKUP(CONCATENATE(AB43,AD43-1),$AC$2:$AF42,4,0))</f>
        <v>0.42361111111111088</v>
      </c>
      <c r="AF43" s="59">
        <f>IF($E43="",('[1]pravidla turnaje'!#REF!/24/60),(VLOOKUP("x",'[1]pravidla turnaje'!$A$31:$D$58,4,0)/60/24))</f>
        <v>6.9444444444444441E-3</v>
      </c>
    </row>
    <row r="44" spans="1:64" ht="22.5" customHeight="1">
      <c r="A44" s="39">
        <f t="shared" si="1"/>
        <v>40</v>
      </c>
      <c r="B44" s="39">
        <f t="shared" si="1"/>
        <v>40</v>
      </c>
      <c r="C44" s="39">
        <f t="shared" si="2"/>
        <v>40</v>
      </c>
      <c r="D44" s="40" t="str">
        <f t="shared" si="3"/>
        <v>43_45</v>
      </c>
      <c r="E44" s="41" t="str">
        <f t="shared" si="4"/>
        <v>N</v>
      </c>
      <c r="F44" s="63">
        <v>43</v>
      </c>
      <c r="G44" s="63">
        <v>45</v>
      </c>
      <c r="H44" s="39" t="str">
        <f t="shared" si="0"/>
        <v/>
      </c>
      <c r="I44" s="40" t="str">
        <f t="shared" si="0"/>
        <v/>
      </c>
      <c r="J44" s="43" t="str">
        <f>VLOOKUP(F44,[1]Tabulka!$B$4:$Q$239,16,0)</f>
        <v/>
      </c>
      <c r="K44" s="40" t="str">
        <f>VLOOKUP(G44,[1]Tabulka!$B$4:$Q$239,16,0)</f>
        <v/>
      </c>
      <c r="L44" s="43">
        <f>IF($E44="N",'[1]pravidla turnaje'!$A$6,IF($H44&gt;$I44,IF(OR($W44="PP",W44="SN"),'[1]pravidla turnaje'!$A$3,'[1]pravidla turnaje'!$A$2),IF($H44&lt;$I44,IF(OR($W44="PP",W44="SN"),'[1]pravidla turnaje'!$A$5,'[1]pravidla turnaje'!$A$6),'[1]pravidla turnaje'!$A$4)))</f>
        <v>0</v>
      </c>
      <c r="M44" s="40">
        <f>IF($E44="N",'[1]pravidla turnaje'!$A$6,IF($H44&lt;$I44,IF(OR($W44="PP",$W44="SN"),'[1]pravidla turnaje'!$A$3,'[1]pravidla turnaje'!$A$2),IF($H44&gt;$I44,IF(OR($W44="PP",$W44="SN"),'[1]pravidla turnaje'!$A$5,'[1]pravidla turnaje'!$A$6),'[1]pravidla turnaje'!$A$4)))</f>
        <v>0</v>
      </c>
      <c r="N44" s="43">
        <f t="shared" si="9"/>
        <v>43</v>
      </c>
      <c r="O44" s="44">
        <f t="shared" si="9"/>
        <v>45</v>
      </c>
      <c r="P44" s="45" t="str">
        <f>VLOOKUP($C44,'[1]pravidla turnaje'!$A$64:$B$83,2,0)</f>
        <v>D</v>
      </c>
      <c r="Q44" s="46" t="str">
        <f t="shared" si="6"/>
        <v>10:10 - 10:20</v>
      </c>
      <c r="R44" s="47" t="s">
        <v>74</v>
      </c>
      <c r="S44" s="48" t="str">
        <f>IFERROR(VLOOKUP(F44,[1]Tabulka!$B$4:$C$239,2,0),"")</f>
        <v>Valenta / 
Hron</v>
      </c>
      <c r="T44" s="49" t="str">
        <f>IFERROR(VLOOKUP(G44,[1]Tabulka!$B$4:$C$239,2,0),"")</f>
        <v>Hub / 
Pagáč</v>
      </c>
      <c r="U44" s="50"/>
      <c r="V44" s="51"/>
      <c r="W44" s="52"/>
      <c r="X44" s="53"/>
      <c r="Y44" s="54"/>
      <c r="Z44" s="53"/>
      <c r="AA44" s="54"/>
      <c r="AB44" s="55" t="s">
        <v>33</v>
      </c>
      <c r="AC44" s="56" t="str">
        <f t="shared" si="7"/>
        <v>B11</v>
      </c>
      <c r="AD44" s="57">
        <f>COUNTIF($AB$3:$AB44,AB44)</f>
        <v>11</v>
      </c>
      <c r="AE44" s="58">
        <f>IF(AD44=1,'[1]pravidla turnaje'!$C$60,VLOOKUP(CONCATENATE(AB44,AD44-1),$AC$2:$AF43,3,0)+VLOOKUP(CONCATENATE(AB44,AD44-1),$AC$2:$AF43,4,0))</f>
        <v>0.42361111111111088</v>
      </c>
      <c r="AF44" s="59">
        <f>IF($E44="",('[1]pravidla turnaje'!#REF!/24/60),(VLOOKUP("x",'[1]pravidla turnaje'!$A$31:$D$58,4,0)/60/24))</f>
        <v>6.9444444444444441E-3</v>
      </c>
    </row>
    <row r="45" spans="1:64" ht="22.5" customHeight="1">
      <c r="A45" s="39">
        <f t="shared" si="1"/>
        <v>40</v>
      </c>
      <c r="B45" s="39">
        <f t="shared" si="1"/>
        <v>40</v>
      </c>
      <c r="C45" s="39">
        <f t="shared" si="2"/>
        <v>40</v>
      </c>
      <c r="D45" s="40" t="str">
        <f t="shared" si="3"/>
        <v>41_42</v>
      </c>
      <c r="E45" s="41" t="str">
        <f t="shared" si="4"/>
        <v>N</v>
      </c>
      <c r="F45" s="63">
        <v>41</v>
      </c>
      <c r="G45" s="63">
        <v>42</v>
      </c>
      <c r="H45" s="39" t="str">
        <f t="shared" si="0"/>
        <v/>
      </c>
      <c r="I45" s="40" t="str">
        <f t="shared" si="0"/>
        <v/>
      </c>
      <c r="J45" s="43" t="str">
        <f>VLOOKUP(F45,[1]Tabulka!$B$4:$Q$239,16,0)</f>
        <v/>
      </c>
      <c r="K45" s="40" t="str">
        <f>VLOOKUP(G45,[1]Tabulka!$B$4:$Q$239,16,0)</f>
        <v/>
      </c>
      <c r="L45" s="43">
        <f>IF($E45="N",'[1]pravidla turnaje'!$A$6,IF($H45&gt;$I45,IF(OR($W45="PP",W45="SN"),'[1]pravidla turnaje'!$A$3,'[1]pravidla turnaje'!$A$2),IF($H45&lt;$I45,IF(OR($W45="PP",W45="SN"),'[1]pravidla turnaje'!$A$5,'[1]pravidla turnaje'!$A$6),'[1]pravidla turnaje'!$A$4)))</f>
        <v>0</v>
      </c>
      <c r="M45" s="40">
        <f>IF($E45="N",'[1]pravidla turnaje'!$A$6,IF($H45&lt;$I45,IF(OR($W45="PP",$W45="SN"),'[1]pravidla turnaje'!$A$3,'[1]pravidla turnaje'!$A$2),IF($H45&gt;$I45,IF(OR($W45="PP",$W45="SN"),'[1]pravidla turnaje'!$A$5,'[1]pravidla turnaje'!$A$6),'[1]pravidla turnaje'!$A$4)))</f>
        <v>0</v>
      </c>
      <c r="N45" s="43">
        <f t="shared" si="9"/>
        <v>41</v>
      </c>
      <c r="O45" s="44">
        <f t="shared" si="9"/>
        <v>42</v>
      </c>
      <c r="P45" s="45" t="str">
        <f>VLOOKUP($C45,'[1]pravidla turnaje'!$A$64:$B$83,2,0)</f>
        <v>D</v>
      </c>
      <c r="Q45" s="46" t="str">
        <f t="shared" si="6"/>
        <v>10:10 - 10:20</v>
      </c>
      <c r="R45" s="47" t="s">
        <v>75</v>
      </c>
      <c r="S45" s="48" t="str">
        <f>IFERROR(VLOOKUP(F45,[1]Tabulka!$B$4:$C$239,2,0),"")</f>
        <v>Chudomský / 
Ryšavý</v>
      </c>
      <c r="T45" s="49" t="str">
        <f>IFERROR(VLOOKUP(G45,[1]Tabulka!$B$4:$C$239,2,0),"")</f>
        <v>Janáček / 
Patera</v>
      </c>
      <c r="U45" s="50"/>
      <c r="V45" s="51"/>
      <c r="W45" s="52"/>
      <c r="X45" s="53"/>
      <c r="Y45" s="54"/>
      <c r="Z45" s="53"/>
      <c r="AA45" s="54"/>
      <c r="AB45" s="55" t="s">
        <v>35</v>
      </c>
      <c r="AC45" s="56" t="str">
        <f t="shared" si="7"/>
        <v>C11</v>
      </c>
      <c r="AD45" s="57">
        <f>COUNTIF($AB$3:$AB45,AB45)</f>
        <v>11</v>
      </c>
      <c r="AE45" s="58">
        <f>IF(AD45=1,'[1]pravidla turnaje'!$C$60,VLOOKUP(CONCATENATE(AB45,AD45-1),$AC$2:$AF44,3,0)+VLOOKUP(CONCATENATE(AB45,AD45-1),$AC$2:$AF44,4,0))</f>
        <v>0.42361111111111088</v>
      </c>
      <c r="AF45" s="59">
        <f>IF($E45="",('[1]pravidla turnaje'!#REF!/24/60),(VLOOKUP("x",'[1]pravidla turnaje'!$A$31:$D$58,4,0)/60/24))</f>
        <v>6.9444444444444441E-3</v>
      </c>
    </row>
    <row r="46" spans="1:64" ht="22.5" customHeight="1">
      <c r="A46" s="39">
        <f t="shared" si="1"/>
        <v>40</v>
      </c>
      <c r="B46" s="39">
        <f t="shared" si="1"/>
        <v>40</v>
      </c>
      <c r="C46" s="39">
        <f t="shared" si="2"/>
        <v>40</v>
      </c>
      <c r="D46" s="40" t="str">
        <f t="shared" si="3"/>
        <v>44_46</v>
      </c>
      <c r="E46" s="41" t="str">
        <f t="shared" si="4"/>
        <v>N</v>
      </c>
      <c r="F46" s="63">
        <v>46</v>
      </c>
      <c r="G46" s="63">
        <v>44</v>
      </c>
      <c r="H46" s="39" t="str">
        <f t="shared" si="0"/>
        <v/>
      </c>
      <c r="I46" s="40" t="str">
        <f t="shared" si="0"/>
        <v/>
      </c>
      <c r="J46" s="43" t="str">
        <f>VLOOKUP(F46,[1]Tabulka!$B$4:$Q$239,16,0)</f>
        <v/>
      </c>
      <c r="K46" s="40" t="str">
        <f>VLOOKUP(G46,[1]Tabulka!$B$4:$Q$239,16,0)</f>
        <v/>
      </c>
      <c r="L46" s="43">
        <f>IF($E46="N",'[1]pravidla turnaje'!$A$6,IF($H46&gt;$I46,IF(OR($W46="PP",W46="SN"),'[1]pravidla turnaje'!$A$3,'[1]pravidla turnaje'!$A$2),IF($H46&lt;$I46,IF(OR($W46="PP",W46="SN"),'[1]pravidla turnaje'!$A$5,'[1]pravidla turnaje'!$A$6),'[1]pravidla turnaje'!$A$4)))</f>
        <v>0</v>
      </c>
      <c r="M46" s="40">
        <f>IF($E46="N",'[1]pravidla turnaje'!$A$6,IF($H46&lt;$I46,IF(OR($W46="PP",$W46="SN"),'[1]pravidla turnaje'!$A$3,'[1]pravidla turnaje'!$A$2),IF($H46&gt;$I46,IF(OR($W46="PP",$W46="SN"),'[1]pravidla turnaje'!$A$5,'[1]pravidla turnaje'!$A$6),'[1]pravidla turnaje'!$A$4)))</f>
        <v>0</v>
      </c>
      <c r="N46" s="43">
        <f t="shared" si="9"/>
        <v>46</v>
      </c>
      <c r="O46" s="44">
        <f t="shared" si="9"/>
        <v>44</v>
      </c>
      <c r="P46" s="45" t="str">
        <f>VLOOKUP($C46,'[1]pravidla turnaje'!$A$64:$B$83,2,0)</f>
        <v>D</v>
      </c>
      <c r="Q46" s="46" t="str">
        <f t="shared" si="6"/>
        <v>10:10 - 10:20</v>
      </c>
      <c r="R46" s="47" t="s">
        <v>76</v>
      </c>
      <c r="S46" s="48" t="str">
        <f>IFERROR(VLOOKUP(F46,[1]Tabulka!$B$4:$C$239,2,0),"")</f>
        <v>Vojta / 
Nikolič</v>
      </c>
      <c r="T46" s="49" t="str">
        <f>IFERROR(VLOOKUP(G46,[1]Tabulka!$B$4:$C$239,2,0),"")</f>
        <v>Výborný / 
Aster</v>
      </c>
      <c r="U46" s="50"/>
      <c r="V46" s="51"/>
      <c r="W46" s="52"/>
      <c r="X46" s="53"/>
      <c r="Y46" s="54"/>
      <c r="Z46" s="53"/>
      <c r="AA46" s="54"/>
      <c r="AB46" s="55" t="s">
        <v>5</v>
      </c>
      <c r="AC46" s="56" t="str">
        <f t="shared" si="7"/>
        <v>D11</v>
      </c>
      <c r="AD46" s="57">
        <f>COUNTIF($AB$3:$AB46,AB46)</f>
        <v>11</v>
      </c>
      <c r="AE46" s="58">
        <f>IF(AD46=1,'[1]pravidla turnaje'!$C$60,VLOOKUP(CONCATENATE(AB46,AD46-1),$AC$2:$AF45,3,0)+VLOOKUP(CONCATENATE(AB46,AD46-1),$AC$2:$AF45,4,0))</f>
        <v>0.42361111111111088</v>
      </c>
      <c r="AF46" s="59">
        <f>IF($E46="",('[1]pravidla turnaje'!#REF!/24/60),(VLOOKUP("x",'[1]pravidla turnaje'!$A$31:$D$58,4,0)/60/24))</f>
        <v>6.9444444444444441E-3</v>
      </c>
    </row>
    <row r="47" spans="1:64" ht="22.5" customHeight="1">
      <c r="A47" s="39">
        <f t="shared" si="1"/>
        <v>50</v>
      </c>
      <c r="B47" s="39">
        <f t="shared" si="1"/>
        <v>50</v>
      </c>
      <c r="C47" s="39">
        <f t="shared" si="2"/>
        <v>50</v>
      </c>
      <c r="D47" s="40" t="str">
        <f t="shared" si="3"/>
        <v>53_55</v>
      </c>
      <c r="E47" s="41" t="str">
        <f t="shared" si="4"/>
        <v>N</v>
      </c>
      <c r="F47" s="63">
        <v>53</v>
      </c>
      <c r="G47" s="63">
        <v>55</v>
      </c>
      <c r="H47" s="39" t="str">
        <f t="shared" si="0"/>
        <v/>
      </c>
      <c r="I47" s="40" t="str">
        <f t="shared" si="0"/>
        <v/>
      </c>
      <c r="J47" s="43" t="str">
        <f>VLOOKUP(F47,[1]Tabulka!$B$4:$Q$239,16,0)</f>
        <v/>
      </c>
      <c r="K47" s="40" t="str">
        <f>VLOOKUP(G47,[1]Tabulka!$B$4:$Q$239,16,0)</f>
        <v/>
      </c>
      <c r="L47" s="43">
        <f>IF($E47="N",'[1]pravidla turnaje'!$A$6,IF($H47&gt;$I47,IF(OR($W47="PP",W47="SN"),'[1]pravidla turnaje'!$A$3,'[1]pravidla turnaje'!$A$2),IF($H47&lt;$I47,IF(OR($W47="PP",W47="SN"),'[1]pravidla turnaje'!$A$5,'[1]pravidla turnaje'!$A$6),'[1]pravidla turnaje'!$A$4)))</f>
        <v>0</v>
      </c>
      <c r="M47" s="40">
        <f>IF($E47="N",'[1]pravidla turnaje'!$A$6,IF($H47&lt;$I47,IF(OR($W47="PP",$W47="SN"),'[1]pravidla turnaje'!$A$3,'[1]pravidla turnaje'!$A$2),IF($H47&gt;$I47,IF(OR($W47="PP",$W47="SN"),'[1]pravidla turnaje'!$A$5,'[1]pravidla turnaje'!$A$6),'[1]pravidla turnaje'!$A$4)))</f>
        <v>0</v>
      </c>
      <c r="N47" s="43">
        <f t="shared" si="9"/>
        <v>53</v>
      </c>
      <c r="O47" s="44">
        <f t="shared" si="9"/>
        <v>55</v>
      </c>
      <c r="P47" s="45" t="str">
        <f>VLOOKUP($C47,'[1]pravidla turnaje'!$A$64:$B$83,2,0)</f>
        <v>E</v>
      </c>
      <c r="Q47" s="46" t="str">
        <f t="shared" si="6"/>
        <v>10:20 - 10:30</v>
      </c>
      <c r="R47" s="47" t="s">
        <v>77</v>
      </c>
      <c r="S47" s="48" t="str">
        <f>IFERROR(VLOOKUP(F47,[1]Tabulka!$B$4:$C$239,2,0),"")</f>
        <v>Hrůza / 
Rychlý</v>
      </c>
      <c r="T47" s="49" t="str">
        <f>IFERROR(VLOOKUP(G47,[1]Tabulka!$B$4:$C$239,2,0),"")</f>
        <v>Tichý / 
Chyna</v>
      </c>
      <c r="U47" s="50"/>
      <c r="V47" s="51"/>
      <c r="W47" s="77"/>
      <c r="X47" s="53"/>
      <c r="Y47" s="54"/>
      <c r="Z47" s="53"/>
      <c r="AA47" s="54"/>
      <c r="AB47" s="55" t="s">
        <v>31</v>
      </c>
      <c r="AC47" s="56" t="str">
        <f t="shared" si="7"/>
        <v>A12</v>
      </c>
      <c r="AD47" s="57">
        <f>COUNTIF($AB$3:$AB47,AB47)</f>
        <v>12</v>
      </c>
      <c r="AE47" s="58">
        <f>IF(AD47=1,'[1]pravidla turnaje'!$C$60,VLOOKUP(CONCATENATE(AB47,AD47-1),$AC$2:$AF46,3,0)+VLOOKUP(CONCATENATE(AB47,AD47-1),$AC$2:$AF46,4,0))</f>
        <v>0.4305555555555553</v>
      </c>
      <c r="AF47" s="59">
        <f>IF($E47="",('[1]pravidla turnaje'!#REF!/24/60),(VLOOKUP("x",'[1]pravidla turnaje'!$A$31:$D$58,4,0)/60/24))</f>
        <v>6.9444444444444441E-3</v>
      </c>
    </row>
    <row r="48" spans="1:64" ht="22.5" customHeight="1">
      <c r="A48" s="39">
        <f t="shared" si="1"/>
        <v>50</v>
      </c>
      <c r="B48" s="39">
        <f t="shared" si="1"/>
        <v>50</v>
      </c>
      <c r="C48" s="39">
        <f t="shared" si="2"/>
        <v>50</v>
      </c>
      <c r="D48" s="40" t="str">
        <f t="shared" si="3"/>
        <v>51_52</v>
      </c>
      <c r="E48" s="41" t="str">
        <f t="shared" si="4"/>
        <v>N</v>
      </c>
      <c r="F48" s="63">
        <v>51</v>
      </c>
      <c r="G48" s="63">
        <v>52</v>
      </c>
      <c r="H48" s="39" t="str">
        <f t="shared" si="0"/>
        <v/>
      </c>
      <c r="I48" s="40" t="str">
        <f t="shared" si="0"/>
        <v/>
      </c>
      <c r="J48" s="43" t="str">
        <f>VLOOKUP(F48,[1]Tabulka!$B$4:$Q$239,16,0)</f>
        <v/>
      </c>
      <c r="K48" s="40" t="str">
        <f>VLOOKUP(G48,[1]Tabulka!$B$4:$Q$239,16,0)</f>
        <v/>
      </c>
      <c r="L48" s="43">
        <f>IF($E48="N",'[1]pravidla turnaje'!$A$6,IF($H48&gt;$I48,IF(OR($W48="PP",W48="SN"),'[1]pravidla turnaje'!$A$3,'[1]pravidla turnaje'!$A$2),IF($H48&lt;$I48,IF(OR($W48="PP",W48="SN"),'[1]pravidla turnaje'!$A$5,'[1]pravidla turnaje'!$A$6),'[1]pravidla turnaje'!$A$4)))</f>
        <v>0</v>
      </c>
      <c r="M48" s="40">
        <f>IF($E48="N",'[1]pravidla turnaje'!$A$6,IF($H48&lt;$I48,IF(OR($W48="PP",$W48="SN"),'[1]pravidla turnaje'!$A$3,'[1]pravidla turnaje'!$A$2),IF($H48&gt;$I48,IF(OR($W48="PP",$W48="SN"),'[1]pravidla turnaje'!$A$5,'[1]pravidla turnaje'!$A$6),'[1]pravidla turnaje'!$A$4)))</f>
        <v>0</v>
      </c>
      <c r="N48" s="43">
        <f t="shared" si="9"/>
        <v>51</v>
      </c>
      <c r="O48" s="44">
        <f t="shared" si="9"/>
        <v>52</v>
      </c>
      <c r="P48" s="45" t="str">
        <f>VLOOKUP($C48,'[1]pravidla turnaje'!$A$64:$B$83,2,0)</f>
        <v>E</v>
      </c>
      <c r="Q48" s="46" t="str">
        <f t="shared" si="6"/>
        <v>10:20 - 10:30</v>
      </c>
      <c r="R48" s="47" t="s">
        <v>78</v>
      </c>
      <c r="S48" s="48" t="str">
        <f>IFERROR(VLOOKUP(F48,[1]Tabulka!$B$4:$C$239,2,0),"")</f>
        <v>Černý / 
Jiroud</v>
      </c>
      <c r="T48" s="49" t="str">
        <f>IFERROR(VLOOKUP(G48,[1]Tabulka!$B$4:$C$239,2,0),"")</f>
        <v>Novák / 
Stránský</v>
      </c>
      <c r="U48" s="50"/>
      <c r="V48" s="51"/>
      <c r="W48" s="52"/>
      <c r="X48" s="53"/>
      <c r="Y48" s="54"/>
      <c r="Z48" s="53"/>
      <c r="AA48" s="54"/>
      <c r="AB48" s="55" t="s">
        <v>33</v>
      </c>
      <c r="AC48" s="56" t="str">
        <f t="shared" si="7"/>
        <v>B12</v>
      </c>
      <c r="AD48" s="57">
        <f>COUNTIF($AB$3:$AB48,AB48)</f>
        <v>12</v>
      </c>
      <c r="AE48" s="58">
        <f>IF(AD48=1,'[1]pravidla turnaje'!$C$60,VLOOKUP(CONCATENATE(AB48,AD48-1),$AC$2:$AF47,3,0)+VLOOKUP(CONCATENATE(AB48,AD48-1),$AC$2:$AF47,4,0))</f>
        <v>0.4305555555555553</v>
      </c>
      <c r="AF48" s="59">
        <f>IF($E48="",('[1]pravidla turnaje'!#REF!/24/60),(VLOOKUP("x",'[1]pravidla turnaje'!$A$31:$D$58,4,0)/60/24))</f>
        <v>6.9444444444444441E-3</v>
      </c>
    </row>
    <row r="49" spans="1:32" ht="18">
      <c r="A49" s="39">
        <f t="shared" si="1"/>
        <v>50</v>
      </c>
      <c r="B49" s="39">
        <f t="shared" si="1"/>
        <v>50</v>
      </c>
      <c r="C49" s="39">
        <f t="shared" si="2"/>
        <v>50</v>
      </c>
      <c r="D49" s="40" t="str">
        <f t="shared" si="3"/>
        <v>54_56</v>
      </c>
      <c r="E49" s="41" t="str">
        <f t="shared" si="4"/>
        <v>N</v>
      </c>
      <c r="F49" s="63">
        <v>56</v>
      </c>
      <c r="G49" s="63">
        <v>54</v>
      </c>
      <c r="H49" s="39" t="str">
        <f t="shared" si="0"/>
        <v/>
      </c>
      <c r="I49" s="40" t="str">
        <f t="shared" si="0"/>
        <v/>
      </c>
      <c r="J49" s="43" t="str">
        <f>VLOOKUP(F49,[1]Tabulka!$B$4:$Q$239,16,0)</f>
        <v/>
      </c>
      <c r="K49" s="40" t="str">
        <f>VLOOKUP(G49,[1]Tabulka!$B$4:$Q$239,16,0)</f>
        <v/>
      </c>
      <c r="L49" s="43">
        <f>IF($E49="N",'[1]pravidla turnaje'!$A$6,IF($H49&gt;$I49,IF(OR($W49="PP",W49="SN"),'[1]pravidla turnaje'!$A$3,'[1]pravidla turnaje'!$A$2),IF($H49&lt;$I49,IF(OR($W49="PP",W49="SN"),'[1]pravidla turnaje'!$A$5,'[1]pravidla turnaje'!$A$6),'[1]pravidla turnaje'!$A$4)))</f>
        <v>0</v>
      </c>
      <c r="M49" s="40">
        <f>IF($E49="N",'[1]pravidla turnaje'!$A$6,IF($H49&lt;$I49,IF(OR($W49="PP",$W49="SN"),'[1]pravidla turnaje'!$A$3,'[1]pravidla turnaje'!$A$2),IF($H49&gt;$I49,IF(OR($W49="PP",$W49="SN"),'[1]pravidla turnaje'!$A$5,'[1]pravidla turnaje'!$A$6),'[1]pravidla turnaje'!$A$4)))</f>
        <v>0</v>
      </c>
      <c r="N49" s="43">
        <f t="shared" si="9"/>
        <v>56</v>
      </c>
      <c r="O49" s="44">
        <f t="shared" si="9"/>
        <v>54</v>
      </c>
      <c r="P49" s="45" t="str">
        <f>VLOOKUP($C49,'[1]pravidla turnaje'!$A$64:$B$83,2,0)</f>
        <v>E</v>
      </c>
      <c r="Q49" s="46" t="str">
        <f t="shared" si="6"/>
        <v>10:20 - 10:30</v>
      </c>
      <c r="R49" s="47" t="s">
        <v>79</v>
      </c>
      <c r="S49" s="48" t="str">
        <f>IFERROR(VLOOKUP(F49,[1]Tabulka!$B$4:$C$239,2,0),"")</f>
        <v>Severa / 
Weiss</v>
      </c>
      <c r="T49" s="49" t="str">
        <f>IFERROR(VLOOKUP(G49,[1]Tabulka!$B$4:$C$239,2,0),"")</f>
        <v>Krbec / 
Netopilík</v>
      </c>
      <c r="U49" s="50"/>
      <c r="V49" s="51"/>
      <c r="W49" s="52"/>
      <c r="X49" s="53"/>
      <c r="Y49" s="54"/>
      <c r="Z49" s="53"/>
      <c r="AA49" s="54"/>
      <c r="AB49" s="55" t="s">
        <v>35</v>
      </c>
      <c r="AC49" s="56" t="str">
        <f t="shared" si="7"/>
        <v>C12</v>
      </c>
      <c r="AD49" s="57">
        <f>COUNTIF($AB$3:$AB49,AB49)</f>
        <v>12</v>
      </c>
      <c r="AE49" s="58">
        <f>IF(AD49=1,'[1]pravidla turnaje'!$C$60,VLOOKUP(CONCATENATE(AB49,AD49-1),$AC$2:$AF48,3,0)+VLOOKUP(CONCATENATE(AB49,AD49-1),$AC$2:$AF48,4,0))</f>
        <v>0.4305555555555553</v>
      </c>
      <c r="AF49" s="59">
        <f>IF($E49="",('[1]pravidla turnaje'!#REF!/24/60),(VLOOKUP("x",'[1]pravidla turnaje'!$A$31:$D$58,4,0)/60/24))</f>
        <v>6.9444444444444441E-3</v>
      </c>
    </row>
    <row r="50" spans="1:32" ht="18">
      <c r="A50" s="39">
        <f t="shared" si="1"/>
        <v>60</v>
      </c>
      <c r="B50" s="39">
        <f t="shared" si="1"/>
        <v>60</v>
      </c>
      <c r="C50" s="39">
        <f t="shared" si="2"/>
        <v>60</v>
      </c>
      <c r="D50" s="40" t="str">
        <f t="shared" si="3"/>
        <v>63_65</v>
      </c>
      <c r="E50" s="41" t="str">
        <f t="shared" si="4"/>
        <v>N</v>
      </c>
      <c r="F50" s="63">
        <v>63</v>
      </c>
      <c r="G50" s="63">
        <v>65</v>
      </c>
      <c r="H50" s="39" t="str">
        <f t="shared" si="0"/>
        <v/>
      </c>
      <c r="I50" s="40" t="str">
        <f t="shared" si="0"/>
        <v/>
      </c>
      <c r="J50" s="43" t="str">
        <f>VLOOKUP(F50,[1]Tabulka!$B$4:$Q$239,16,0)</f>
        <v/>
      </c>
      <c r="K50" s="40" t="str">
        <f>VLOOKUP(G50,[1]Tabulka!$B$4:$Q$239,16,0)</f>
        <v/>
      </c>
      <c r="L50" s="43">
        <f>IF($E50="N",'[1]pravidla turnaje'!$A$6,IF($H50&gt;$I50,IF(OR($W50="PP",W50="SN"),'[1]pravidla turnaje'!$A$3,'[1]pravidla turnaje'!$A$2),IF($H50&lt;$I50,IF(OR($W50="PP",W50="SN"),'[1]pravidla turnaje'!$A$5,'[1]pravidla turnaje'!$A$6),'[1]pravidla turnaje'!$A$4)))</f>
        <v>0</v>
      </c>
      <c r="M50" s="40">
        <f>IF($E50="N",'[1]pravidla turnaje'!$A$6,IF($H50&lt;$I50,IF(OR($W50="PP",$W50="SN"),'[1]pravidla turnaje'!$A$3,'[1]pravidla turnaje'!$A$2),IF($H50&gt;$I50,IF(OR($W50="PP",$W50="SN"),'[1]pravidla turnaje'!$A$5,'[1]pravidla turnaje'!$A$6),'[1]pravidla turnaje'!$A$4)))</f>
        <v>0</v>
      </c>
      <c r="N50" s="43">
        <f t="shared" si="9"/>
        <v>63</v>
      </c>
      <c r="O50" s="44">
        <f t="shared" si="9"/>
        <v>65</v>
      </c>
      <c r="P50" s="45" t="str">
        <f>VLOOKUP($C50,'[1]pravidla turnaje'!$A$64:$B$83,2,0)</f>
        <v>F</v>
      </c>
      <c r="Q50" s="46" t="str">
        <f t="shared" si="6"/>
        <v>10:20 - 10:30</v>
      </c>
      <c r="R50" s="47" t="s">
        <v>80</v>
      </c>
      <c r="S50" s="48" t="str">
        <f>IFERROR(VLOOKUP(F50,[1]Tabulka!$B$4:$C$239,2,0),"")</f>
        <v>Kalina / 
Körber</v>
      </c>
      <c r="T50" s="49" t="str">
        <f>IFERROR(VLOOKUP(G50,[1]Tabulka!$B$4:$C$239,2,0),"")</f>
        <v>Nicolas / 
Houser</v>
      </c>
      <c r="U50" s="50"/>
      <c r="V50" s="51"/>
      <c r="W50" s="52"/>
      <c r="X50" s="53"/>
      <c r="Y50" s="54"/>
      <c r="Z50" s="53"/>
      <c r="AA50" s="54"/>
      <c r="AB50" s="55" t="s">
        <v>5</v>
      </c>
      <c r="AC50" s="56" t="str">
        <f t="shared" si="7"/>
        <v>D12</v>
      </c>
      <c r="AD50" s="57">
        <f>COUNTIF($AB$3:$AB50,AB50)</f>
        <v>12</v>
      </c>
      <c r="AE50" s="58">
        <f>IF(AD50=1,'[1]pravidla turnaje'!$C$60,VLOOKUP(CONCATENATE(AB50,AD50-1),$AC$2:$AF49,3,0)+VLOOKUP(CONCATENATE(AB50,AD50-1),$AC$2:$AF49,4,0))</f>
        <v>0.4305555555555553</v>
      </c>
      <c r="AF50" s="59">
        <f>IF($E50="",('[1]pravidla turnaje'!#REF!/24/60),(VLOOKUP("x",'[1]pravidla turnaje'!$A$31:$D$58,4,0)/60/24))</f>
        <v>6.9444444444444441E-3</v>
      </c>
    </row>
    <row r="51" spans="1:32" ht="18">
      <c r="A51" s="39">
        <f t="shared" si="1"/>
        <v>60</v>
      </c>
      <c r="B51" s="39">
        <f t="shared" si="1"/>
        <v>60</v>
      </c>
      <c r="C51" s="39">
        <f t="shared" si="2"/>
        <v>60</v>
      </c>
      <c r="D51" s="40" t="str">
        <f t="shared" si="3"/>
        <v>61_62</v>
      </c>
      <c r="E51" s="41" t="str">
        <f t="shared" si="4"/>
        <v>N</v>
      </c>
      <c r="F51" s="63">
        <v>61</v>
      </c>
      <c r="G51" s="63">
        <v>62</v>
      </c>
      <c r="H51" s="39" t="str">
        <f t="shared" si="0"/>
        <v/>
      </c>
      <c r="I51" s="40" t="str">
        <f t="shared" si="0"/>
        <v/>
      </c>
      <c r="J51" s="43" t="str">
        <f>VLOOKUP(F51,[1]Tabulka!$B$4:$Q$239,16,0)</f>
        <v/>
      </c>
      <c r="K51" s="40" t="str">
        <f>VLOOKUP(G51,[1]Tabulka!$B$4:$Q$239,16,0)</f>
        <v/>
      </c>
      <c r="L51" s="43">
        <f>IF($E51="N",'[1]pravidla turnaje'!$A$6,IF($H51&gt;$I51,IF(OR($W51="PP",W51="SN"),'[1]pravidla turnaje'!$A$3,'[1]pravidla turnaje'!$A$2),IF($H51&lt;$I51,IF(OR($W51="PP",W51="SN"),'[1]pravidla turnaje'!$A$5,'[1]pravidla turnaje'!$A$6),'[1]pravidla turnaje'!$A$4)))</f>
        <v>0</v>
      </c>
      <c r="M51" s="40">
        <f>IF($E51="N",'[1]pravidla turnaje'!$A$6,IF($H51&lt;$I51,IF(OR($W51="PP",$W51="SN"),'[1]pravidla turnaje'!$A$3,'[1]pravidla turnaje'!$A$2),IF($H51&gt;$I51,IF(OR($W51="PP",$W51="SN"),'[1]pravidla turnaje'!$A$5,'[1]pravidla turnaje'!$A$6),'[1]pravidla turnaje'!$A$4)))</f>
        <v>0</v>
      </c>
      <c r="N51" s="43">
        <f t="shared" si="9"/>
        <v>61</v>
      </c>
      <c r="O51" s="44">
        <f t="shared" si="9"/>
        <v>62</v>
      </c>
      <c r="P51" s="45" t="str">
        <f>VLOOKUP($C51,'[1]pravidla turnaje'!$A$64:$B$83,2,0)</f>
        <v>F</v>
      </c>
      <c r="Q51" s="46" t="str">
        <f t="shared" si="6"/>
        <v>10:30 - 10:40</v>
      </c>
      <c r="R51" s="47" t="s">
        <v>81</v>
      </c>
      <c r="S51" s="48" t="str">
        <f>IFERROR(VLOOKUP(F51,[1]Tabulka!$B$4:$C$239,2,0),"")</f>
        <v>Kolstrunk / 
Mück</v>
      </c>
      <c r="T51" s="49" t="str">
        <f>IFERROR(VLOOKUP(G51,[1]Tabulka!$B$4:$C$239,2,0),"")</f>
        <v>Jäger / 
Mráz</v>
      </c>
      <c r="U51" s="50"/>
      <c r="V51" s="51"/>
      <c r="W51" s="52"/>
      <c r="X51" s="53"/>
      <c r="Y51" s="54"/>
      <c r="Z51" s="53"/>
      <c r="AA51" s="54"/>
      <c r="AB51" s="55" t="s">
        <v>31</v>
      </c>
      <c r="AC51" s="56" t="str">
        <f t="shared" si="7"/>
        <v>A13</v>
      </c>
      <c r="AD51" s="57">
        <f>COUNTIF($AB$3:$AB51,AB51)</f>
        <v>13</v>
      </c>
      <c r="AE51" s="58">
        <f>IF(AD51=1,'[1]pravidla turnaje'!$C$60,VLOOKUP(CONCATENATE(AB51,AD51-1),$AC$2:$AF50,3,0)+VLOOKUP(CONCATENATE(AB51,AD51-1),$AC$2:$AF50,4,0))</f>
        <v>0.43749999999999972</v>
      </c>
      <c r="AF51" s="59">
        <f>IF($E51="",('[1]pravidla turnaje'!#REF!/24/60),(VLOOKUP("x",'[1]pravidla turnaje'!$A$31:$D$58,4,0)/60/24))</f>
        <v>6.9444444444444441E-3</v>
      </c>
    </row>
    <row r="52" spans="1:32" ht="18">
      <c r="A52" s="39">
        <f t="shared" si="1"/>
        <v>60</v>
      </c>
      <c r="B52" s="39">
        <f t="shared" si="1"/>
        <v>60</v>
      </c>
      <c r="C52" s="39">
        <f t="shared" si="2"/>
        <v>60</v>
      </c>
      <c r="D52" s="40" t="str">
        <f t="shared" si="3"/>
        <v>64_66</v>
      </c>
      <c r="E52" s="41" t="str">
        <f t="shared" si="4"/>
        <v>N</v>
      </c>
      <c r="F52" s="63">
        <v>66</v>
      </c>
      <c r="G52" s="63">
        <v>64</v>
      </c>
      <c r="H52" s="39" t="str">
        <f t="shared" si="0"/>
        <v/>
      </c>
      <c r="I52" s="40" t="str">
        <f t="shared" si="0"/>
        <v/>
      </c>
      <c r="J52" s="43" t="str">
        <f>VLOOKUP(F52,[1]Tabulka!$B$4:$Q$239,16,0)</f>
        <v/>
      </c>
      <c r="K52" s="40" t="str">
        <f>VLOOKUP(G52,[1]Tabulka!$B$4:$Q$239,16,0)</f>
        <v/>
      </c>
      <c r="L52" s="43">
        <f>IF($E52="N",'[1]pravidla turnaje'!$A$6,IF($H52&gt;$I52,IF(OR($W52="PP",W52="SN"),'[1]pravidla turnaje'!$A$3,'[1]pravidla turnaje'!$A$2),IF($H52&lt;$I52,IF(OR($W52="PP",W52="SN"),'[1]pravidla turnaje'!$A$5,'[1]pravidla turnaje'!$A$6),'[1]pravidla turnaje'!$A$4)))</f>
        <v>0</v>
      </c>
      <c r="M52" s="40">
        <f>IF($E52="N",'[1]pravidla turnaje'!$A$6,IF($H52&lt;$I52,IF(OR($W52="PP",$W52="SN"),'[1]pravidla turnaje'!$A$3,'[1]pravidla turnaje'!$A$2),IF($H52&gt;$I52,IF(OR($W52="PP",$W52="SN"),'[1]pravidla turnaje'!$A$5,'[1]pravidla turnaje'!$A$6),'[1]pravidla turnaje'!$A$4)))</f>
        <v>0</v>
      </c>
      <c r="N52" s="43">
        <f t="shared" si="9"/>
        <v>66</v>
      </c>
      <c r="O52" s="44">
        <f t="shared" si="9"/>
        <v>64</v>
      </c>
      <c r="P52" s="45" t="str">
        <f>VLOOKUP($C52,'[1]pravidla turnaje'!$A$64:$B$83,2,0)</f>
        <v>F</v>
      </c>
      <c r="Q52" s="46" t="str">
        <f t="shared" si="6"/>
        <v>10:30 - 10:40</v>
      </c>
      <c r="R52" s="47" t="s">
        <v>82</v>
      </c>
      <c r="S52" s="48" t="str">
        <f>IFERROR(VLOOKUP(F52,[1]Tabulka!$B$4:$C$239,2,0),"")</f>
        <v>Jiránek / 
Bína</v>
      </c>
      <c r="T52" s="49" t="str">
        <f>IFERROR(VLOOKUP(G52,[1]Tabulka!$B$4:$C$239,2,0),"")</f>
        <v>Průša / 
Průša</v>
      </c>
      <c r="U52" s="50"/>
      <c r="V52" s="51"/>
      <c r="W52" s="52"/>
      <c r="X52" s="53"/>
      <c r="Y52" s="54"/>
      <c r="Z52" s="53"/>
      <c r="AA52" s="54"/>
      <c r="AB52" s="55" t="s">
        <v>33</v>
      </c>
      <c r="AC52" s="56" t="str">
        <f t="shared" si="7"/>
        <v>B13</v>
      </c>
      <c r="AD52" s="57">
        <f>COUNTIF($AB$3:$AB52,AB52)</f>
        <v>13</v>
      </c>
      <c r="AE52" s="58">
        <f>IF(AD52=1,'[1]pravidla turnaje'!$C$60,VLOOKUP(CONCATENATE(AB52,AD52-1),$AC$2:$AF51,3,0)+VLOOKUP(CONCATENATE(AB52,AD52-1),$AC$2:$AF51,4,0))</f>
        <v>0.43749999999999972</v>
      </c>
      <c r="AF52" s="59">
        <f>IF($E52="",('[1]pravidla turnaje'!#REF!/24/60),(VLOOKUP("x",'[1]pravidla turnaje'!$A$31:$D$58,4,0)/60/24))</f>
        <v>6.9444444444444441E-3</v>
      </c>
    </row>
    <row r="53" spans="1:32" ht="18">
      <c r="A53" s="39">
        <f t="shared" si="1"/>
        <v>70</v>
      </c>
      <c r="B53" s="39">
        <f t="shared" si="1"/>
        <v>70</v>
      </c>
      <c r="C53" s="39">
        <f t="shared" si="2"/>
        <v>70</v>
      </c>
      <c r="D53" s="40" t="str">
        <f t="shared" si="3"/>
        <v>73_75</v>
      </c>
      <c r="E53" s="41" t="str">
        <f t="shared" si="4"/>
        <v>N</v>
      </c>
      <c r="F53" s="63">
        <v>73</v>
      </c>
      <c r="G53" s="63">
        <v>75</v>
      </c>
      <c r="H53" s="39" t="str">
        <f t="shared" si="0"/>
        <v/>
      </c>
      <c r="I53" s="40" t="str">
        <f t="shared" si="0"/>
        <v/>
      </c>
      <c r="J53" s="43" t="str">
        <f>VLOOKUP(F53,[1]Tabulka!$B$4:$Q$239,16,0)</f>
        <v/>
      </c>
      <c r="K53" s="40" t="str">
        <f>VLOOKUP(G53,[1]Tabulka!$B$4:$Q$239,16,0)</f>
        <v/>
      </c>
      <c r="L53" s="43">
        <f>IF($E53="N",'[1]pravidla turnaje'!$A$6,IF($H53&gt;$I53,IF(OR($W53="PP",W53="SN"),'[1]pravidla turnaje'!$A$3,'[1]pravidla turnaje'!$A$2),IF($H53&lt;$I53,IF(OR($W53="PP",W53="SN"),'[1]pravidla turnaje'!$A$5,'[1]pravidla turnaje'!$A$6),'[1]pravidla turnaje'!$A$4)))</f>
        <v>0</v>
      </c>
      <c r="M53" s="40">
        <f>IF($E53="N",'[1]pravidla turnaje'!$A$6,IF($H53&lt;$I53,IF(OR($W53="PP",$W53="SN"),'[1]pravidla turnaje'!$A$3,'[1]pravidla turnaje'!$A$2),IF($H53&gt;$I53,IF(OR($W53="PP",$W53="SN"),'[1]pravidla turnaje'!$A$5,'[1]pravidla turnaje'!$A$6),'[1]pravidla turnaje'!$A$4)))</f>
        <v>0</v>
      </c>
      <c r="N53" s="43">
        <f t="shared" si="9"/>
        <v>73</v>
      </c>
      <c r="O53" s="44">
        <f t="shared" si="9"/>
        <v>75</v>
      </c>
      <c r="P53" s="45" t="str">
        <f>VLOOKUP($C53,'[1]pravidla turnaje'!$A$64:$B$83,2,0)</f>
        <v>G</v>
      </c>
      <c r="Q53" s="46" t="str">
        <f t="shared" si="6"/>
        <v>10:30 - 10:40</v>
      </c>
      <c r="R53" s="47" t="s">
        <v>83</v>
      </c>
      <c r="S53" s="48" t="str">
        <f>IFERROR(VLOOKUP(F53,[1]Tabulka!$B$4:$C$239,2,0),"")</f>
        <v>Zouzal / 
Eckhardt</v>
      </c>
      <c r="T53" s="49" t="str">
        <f>IFERROR(VLOOKUP(G53,[1]Tabulka!$B$4:$C$239,2,0),"")</f>
        <v>Kindl / 
Kotoun</v>
      </c>
      <c r="U53" s="50"/>
      <c r="V53" s="51"/>
      <c r="W53" s="52"/>
      <c r="X53" s="53"/>
      <c r="Y53" s="54"/>
      <c r="Z53" s="53"/>
      <c r="AA53" s="54"/>
      <c r="AB53" s="55" t="s">
        <v>35</v>
      </c>
      <c r="AC53" s="56" t="str">
        <f t="shared" si="7"/>
        <v>C13</v>
      </c>
      <c r="AD53" s="57">
        <f>COUNTIF($AB$3:$AB53,AB53)</f>
        <v>13</v>
      </c>
      <c r="AE53" s="58">
        <f>IF(AD53=1,'[1]pravidla turnaje'!$C$60,VLOOKUP(CONCATENATE(AB53,AD53-1),$AC$2:$AF52,3,0)+VLOOKUP(CONCATENATE(AB53,AD53-1),$AC$2:$AF52,4,0))</f>
        <v>0.43749999999999972</v>
      </c>
      <c r="AF53" s="59">
        <f>IF($E53="",('[1]pravidla turnaje'!#REF!/24/60),(VLOOKUP("x",'[1]pravidla turnaje'!$A$31:$D$58,4,0)/60/24))</f>
        <v>6.9444444444444441E-3</v>
      </c>
    </row>
    <row r="54" spans="1:32" ht="18">
      <c r="A54" s="39">
        <f t="shared" si="1"/>
        <v>70</v>
      </c>
      <c r="B54" s="39">
        <f t="shared" si="1"/>
        <v>70</v>
      </c>
      <c r="C54" s="39">
        <f t="shared" si="2"/>
        <v>70</v>
      </c>
      <c r="D54" s="40" t="str">
        <f t="shared" si="3"/>
        <v>72_74</v>
      </c>
      <c r="E54" s="41" t="str">
        <f t="shared" si="4"/>
        <v>N</v>
      </c>
      <c r="F54" s="63">
        <v>74</v>
      </c>
      <c r="G54" s="63">
        <v>72</v>
      </c>
      <c r="H54" s="39" t="str">
        <f t="shared" si="0"/>
        <v/>
      </c>
      <c r="I54" s="40" t="str">
        <f t="shared" si="0"/>
        <v/>
      </c>
      <c r="J54" s="43" t="str">
        <f>VLOOKUP(F54,[1]Tabulka!$B$4:$Q$239,16,0)</f>
        <v/>
      </c>
      <c r="K54" s="40" t="str">
        <f>VLOOKUP(G54,[1]Tabulka!$B$4:$Q$239,16,0)</f>
        <v/>
      </c>
      <c r="L54" s="43">
        <f>IF($E54="N",'[1]pravidla turnaje'!$A$6,IF($H54&gt;$I54,IF(OR($W54="PP",W54="SN"),'[1]pravidla turnaje'!$A$3,'[1]pravidla turnaje'!$A$2),IF($H54&lt;$I54,IF(OR($W54="PP",W54="SN"),'[1]pravidla turnaje'!$A$5,'[1]pravidla turnaje'!$A$6),'[1]pravidla turnaje'!$A$4)))</f>
        <v>0</v>
      </c>
      <c r="M54" s="40">
        <f>IF($E54="N",'[1]pravidla turnaje'!$A$6,IF($H54&lt;$I54,IF(OR($W54="PP",$W54="SN"),'[1]pravidla turnaje'!$A$3,'[1]pravidla turnaje'!$A$2),IF($H54&gt;$I54,IF(OR($W54="PP",$W54="SN"),'[1]pravidla turnaje'!$A$5,'[1]pravidla turnaje'!$A$6),'[1]pravidla turnaje'!$A$4)))</f>
        <v>0</v>
      </c>
      <c r="N54" s="43">
        <f t="shared" si="9"/>
        <v>74</v>
      </c>
      <c r="O54" s="44">
        <f t="shared" si="9"/>
        <v>72</v>
      </c>
      <c r="P54" s="45" t="str">
        <f>VLOOKUP($C54,'[1]pravidla turnaje'!$A$64:$B$83,2,0)</f>
        <v>G</v>
      </c>
      <c r="Q54" s="46" t="str">
        <f t="shared" si="6"/>
        <v>10:30 - 10:40</v>
      </c>
      <c r="R54" s="47" t="s">
        <v>84</v>
      </c>
      <c r="S54" s="48" t="str">
        <f>IFERROR(VLOOKUP(F54,[1]Tabulka!$B$4:$C$239,2,0),"")</f>
        <v>Hněvkovský / 
Vašák</v>
      </c>
      <c r="T54" s="49" t="str">
        <f>IFERROR(VLOOKUP(G54,[1]Tabulka!$B$4:$C$239,2,0),"")</f>
        <v>Fořt / 
Fořt</v>
      </c>
      <c r="U54" s="50"/>
      <c r="V54" s="51"/>
      <c r="W54" s="52"/>
      <c r="X54" s="53"/>
      <c r="Y54" s="54"/>
      <c r="Z54" s="53"/>
      <c r="AA54" s="54"/>
      <c r="AB54" s="55" t="s">
        <v>5</v>
      </c>
      <c r="AC54" s="56" t="str">
        <f t="shared" si="7"/>
        <v>D13</v>
      </c>
      <c r="AD54" s="57">
        <f>COUNTIF($AB$3:$AB54,AB54)</f>
        <v>13</v>
      </c>
      <c r="AE54" s="58">
        <f>IF(AD54=1,'[1]pravidla turnaje'!$C$60,VLOOKUP(CONCATENATE(AB54,AD54-1),$AC$2:$AF53,3,0)+VLOOKUP(CONCATENATE(AB54,AD54-1),$AC$2:$AF53,4,0))</f>
        <v>0.43749999999999972</v>
      </c>
      <c r="AF54" s="59">
        <f>IF($E54="",('[1]pravidla turnaje'!#REF!/24/60),(VLOOKUP("x",'[1]pravidla turnaje'!$A$31:$D$58,4,0)/60/24))</f>
        <v>6.9444444444444441E-3</v>
      </c>
    </row>
    <row r="55" spans="1:32" ht="18">
      <c r="A55" s="39">
        <f t="shared" si="1"/>
        <v>80</v>
      </c>
      <c r="B55" s="39">
        <f t="shared" si="1"/>
        <v>80</v>
      </c>
      <c r="C55" s="39">
        <f t="shared" si="2"/>
        <v>80</v>
      </c>
      <c r="D55" s="40" t="str">
        <f t="shared" si="3"/>
        <v>83_85</v>
      </c>
      <c r="E55" s="41" t="str">
        <f t="shared" si="4"/>
        <v>N</v>
      </c>
      <c r="F55" s="63">
        <v>83</v>
      </c>
      <c r="G55" s="63">
        <v>85</v>
      </c>
      <c r="H55" s="39" t="str">
        <f t="shared" si="0"/>
        <v/>
      </c>
      <c r="I55" s="40" t="str">
        <f t="shared" si="0"/>
        <v/>
      </c>
      <c r="J55" s="43" t="str">
        <f>VLOOKUP(F55,[1]Tabulka!$B$4:$Q$239,16,0)</f>
        <v/>
      </c>
      <c r="K55" s="40" t="str">
        <f>VLOOKUP(G55,[1]Tabulka!$B$4:$Q$239,16,0)</f>
        <v/>
      </c>
      <c r="L55" s="43">
        <f>IF($E55="N",'[1]pravidla turnaje'!$A$6,IF($H55&gt;$I55,IF(OR($W55="PP",W55="SN"),'[1]pravidla turnaje'!$A$3,'[1]pravidla turnaje'!$A$2),IF($H55&lt;$I55,IF(OR($W55="PP",W55="SN"),'[1]pravidla turnaje'!$A$5,'[1]pravidla turnaje'!$A$6),'[1]pravidla turnaje'!$A$4)))</f>
        <v>0</v>
      </c>
      <c r="M55" s="40">
        <f>IF($E55="N",'[1]pravidla turnaje'!$A$6,IF($H55&lt;$I55,IF(OR($W55="PP",$W55="SN"),'[1]pravidla turnaje'!$A$3,'[1]pravidla turnaje'!$A$2),IF($H55&gt;$I55,IF(OR($W55="PP",$W55="SN"),'[1]pravidla turnaje'!$A$5,'[1]pravidla turnaje'!$A$6),'[1]pravidla turnaje'!$A$4)))</f>
        <v>0</v>
      </c>
      <c r="N55" s="43">
        <f t="shared" si="9"/>
        <v>83</v>
      </c>
      <c r="O55" s="44">
        <f t="shared" si="9"/>
        <v>85</v>
      </c>
      <c r="P55" s="45" t="str">
        <f>VLOOKUP($C55,'[1]pravidla turnaje'!$A$64:$B$83,2,0)</f>
        <v>H</v>
      </c>
      <c r="Q55" s="46" t="str">
        <f t="shared" si="6"/>
        <v>10:40 - 10:50</v>
      </c>
      <c r="R55" s="47" t="s">
        <v>85</v>
      </c>
      <c r="S55" s="48" t="str">
        <f>IFERROR(VLOOKUP(F55,[1]Tabulka!$B$4:$C$239,2,0),"")</f>
        <v>Štěpánek / 
Miško</v>
      </c>
      <c r="T55" s="49" t="str">
        <f>IFERROR(VLOOKUP(G55,[1]Tabulka!$B$4:$C$239,2,0),"")</f>
        <v>Švácha / 
Maňák</v>
      </c>
      <c r="U55" s="50"/>
      <c r="V55" s="51"/>
      <c r="W55" s="52"/>
      <c r="X55" s="53"/>
      <c r="Y55" s="54"/>
      <c r="Z55" s="53"/>
      <c r="AA55" s="54"/>
      <c r="AB55" s="55" t="s">
        <v>31</v>
      </c>
      <c r="AC55" s="56" t="str">
        <f t="shared" si="7"/>
        <v>A14</v>
      </c>
      <c r="AD55" s="57">
        <f>COUNTIF($AB$3:$AB55,AB55)</f>
        <v>14</v>
      </c>
      <c r="AE55" s="58">
        <f>IF(AD55=1,'[1]pravidla turnaje'!$C$60,VLOOKUP(CONCATENATE(AB55,AD55-1),$AC$2:$AF54,3,0)+VLOOKUP(CONCATENATE(AB55,AD55-1),$AC$2:$AF54,4,0))</f>
        <v>0.44444444444444414</v>
      </c>
      <c r="AF55" s="59">
        <f>IF($E55="",('[1]pravidla turnaje'!#REF!/24/60),(VLOOKUP("x",'[1]pravidla turnaje'!$A$31:$D$58,4,0)/60/24))</f>
        <v>6.9444444444444441E-3</v>
      </c>
    </row>
    <row r="56" spans="1:32" ht="18">
      <c r="A56" s="39">
        <f t="shared" si="1"/>
        <v>80</v>
      </c>
      <c r="B56" s="39">
        <f t="shared" si="1"/>
        <v>80</v>
      </c>
      <c r="C56" s="39">
        <f t="shared" si="2"/>
        <v>80</v>
      </c>
      <c r="D56" s="40" t="str">
        <f t="shared" si="3"/>
        <v>82_84</v>
      </c>
      <c r="E56" s="41" t="str">
        <f t="shared" si="4"/>
        <v>N</v>
      </c>
      <c r="F56" s="63">
        <v>84</v>
      </c>
      <c r="G56" s="63">
        <v>82</v>
      </c>
      <c r="H56" s="39" t="str">
        <f t="shared" si="0"/>
        <v/>
      </c>
      <c r="I56" s="40" t="str">
        <f t="shared" si="0"/>
        <v/>
      </c>
      <c r="J56" s="43" t="str">
        <f>VLOOKUP(F56,[1]Tabulka!$B$4:$Q$239,16,0)</f>
        <v/>
      </c>
      <c r="K56" s="40" t="str">
        <f>VLOOKUP(G56,[1]Tabulka!$B$4:$Q$239,16,0)</f>
        <v/>
      </c>
      <c r="L56" s="43">
        <f>IF($E56="N",'[1]pravidla turnaje'!$A$6,IF($H56&gt;$I56,IF(OR($W56="PP",W56="SN"),'[1]pravidla turnaje'!$A$3,'[1]pravidla turnaje'!$A$2),IF($H56&lt;$I56,IF(OR($W56="PP",W56="SN"),'[1]pravidla turnaje'!$A$5,'[1]pravidla turnaje'!$A$6),'[1]pravidla turnaje'!$A$4)))</f>
        <v>0</v>
      </c>
      <c r="M56" s="40">
        <f>IF($E56="N",'[1]pravidla turnaje'!$A$6,IF($H56&lt;$I56,IF(OR($W56="PP",$W56="SN"),'[1]pravidla turnaje'!$A$3,'[1]pravidla turnaje'!$A$2),IF($H56&gt;$I56,IF(OR($W56="PP",$W56="SN"),'[1]pravidla turnaje'!$A$5,'[1]pravidla turnaje'!$A$6),'[1]pravidla turnaje'!$A$4)))</f>
        <v>0</v>
      </c>
      <c r="N56" s="43">
        <f t="shared" si="9"/>
        <v>84</v>
      </c>
      <c r="O56" s="44">
        <f t="shared" si="9"/>
        <v>82</v>
      </c>
      <c r="P56" s="45" t="str">
        <f>VLOOKUP($C56,'[1]pravidla turnaje'!$A$64:$B$83,2,0)</f>
        <v>H</v>
      </c>
      <c r="Q56" s="46" t="str">
        <f t="shared" si="6"/>
        <v>10:40 - 10:50</v>
      </c>
      <c r="R56" s="47" t="s">
        <v>86</v>
      </c>
      <c r="S56" s="48" t="str">
        <f>IFERROR(VLOOKUP(F56,[1]Tabulka!$B$4:$C$239,2,0),"")</f>
        <v>Mařík / 
Kryštof</v>
      </c>
      <c r="T56" s="49" t="str">
        <f>IFERROR(VLOOKUP(G56,[1]Tabulka!$B$4:$C$239,2,0),"")</f>
        <v>Huslička / 
Skala</v>
      </c>
      <c r="U56" s="50"/>
      <c r="V56" s="51"/>
      <c r="W56" s="52"/>
      <c r="X56" s="53"/>
      <c r="Y56" s="54"/>
      <c r="Z56" s="53"/>
      <c r="AA56" s="54"/>
      <c r="AB56" s="55" t="s">
        <v>33</v>
      </c>
      <c r="AC56" s="56" t="str">
        <f t="shared" si="7"/>
        <v>B14</v>
      </c>
      <c r="AD56" s="57">
        <f>COUNTIF($AB$3:$AB56,AB56)</f>
        <v>14</v>
      </c>
      <c r="AE56" s="58">
        <f>IF(AD56=1,'[1]pravidla turnaje'!$C$60,VLOOKUP(CONCATENATE(AB56,AD56-1),$AC$2:$AF55,3,0)+VLOOKUP(CONCATENATE(AB56,AD56-1),$AC$2:$AF55,4,0))</f>
        <v>0.44444444444444414</v>
      </c>
      <c r="AF56" s="59">
        <f>IF($E56="",('[1]pravidla turnaje'!#REF!/24/60),(VLOOKUP("x",'[1]pravidla turnaje'!$A$31:$D$58,4,0)/60/24))</f>
        <v>6.9444444444444441E-3</v>
      </c>
    </row>
    <row r="57" spans="1:32" ht="18">
      <c r="A57" s="39">
        <f t="shared" si="1"/>
        <v>90</v>
      </c>
      <c r="B57" s="39">
        <f t="shared" si="1"/>
        <v>90</v>
      </c>
      <c r="C57" s="39">
        <f t="shared" si="2"/>
        <v>90</v>
      </c>
      <c r="D57" s="40" t="str">
        <f t="shared" si="3"/>
        <v>93_95</v>
      </c>
      <c r="E57" s="41" t="str">
        <f t="shared" si="4"/>
        <v>N</v>
      </c>
      <c r="F57" s="64">
        <v>93</v>
      </c>
      <c r="G57" s="64">
        <v>95</v>
      </c>
      <c r="H57" s="39" t="str">
        <f t="shared" si="0"/>
        <v/>
      </c>
      <c r="I57" s="40" t="str">
        <f t="shared" si="0"/>
        <v/>
      </c>
      <c r="J57" s="43" t="str">
        <f>VLOOKUP(F57,[1]Tabulka!$B$4:$Q$239,16,0)</f>
        <v/>
      </c>
      <c r="K57" s="40" t="str">
        <f>VLOOKUP(G57,[1]Tabulka!$B$4:$Q$239,16,0)</f>
        <v/>
      </c>
      <c r="L57" s="43">
        <f>IF($E57="N",'[1]pravidla turnaje'!$A$6,IF($H57&gt;$I57,IF(OR($W57="PP",W57="SN"),'[1]pravidla turnaje'!$A$3,'[1]pravidla turnaje'!$A$2),IF($H57&lt;$I57,IF(OR($W57="PP",W57="SN"),'[1]pravidla turnaje'!$A$5,'[1]pravidla turnaje'!$A$6),'[1]pravidla turnaje'!$A$4)))</f>
        <v>0</v>
      </c>
      <c r="M57" s="40">
        <f>IF($E57="N",'[1]pravidla turnaje'!$A$6,IF($H57&lt;$I57,IF(OR($W57="PP",$W57="SN"),'[1]pravidla turnaje'!$A$3,'[1]pravidla turnaje'!$A$2),IF($H57&gt;$I57,IF(OR($W57="PP",$W57="SN"),'[1]pravidla turnaje'!$A$5,'[1]pravidla turnaje'!$A$6),'[1]pravidla turnaje'!$A$4)))</f>
        <v>0</v>
      </c>
      <c r="N57" s="43">
        <f t="shared" si="9"/>
        <v>93</v>
      </c>
      <c r="O57" s="44">
        <f t="shared" si="9"/>
        <v>95</v>
      </c>
      <c r="P57" s="45" t="str">
        <f>VLOOKUP($C57,'[1]pravidla turnaje'!$A$64:$B$83,2,0)</f>
        <v>I</v>
      </c>
      <c r="Q57" s="46" t="str">
        <f t="shared" si="6"/>
        <v>10:40 - 10:50</v>
      </c>
      <c r="R57" s="47" t="s">
        <v>87</v>
      </c>
      <c r="S57" s="48" t="str">
        <f>IFERROR(VLOOKUP(F57,[1]Tabulka!$B$4:$C$239,2,0),"")</f>
        <v>Černý / 
Novotný</v>
      </c>
      <c r="T57" s="49" t="str">
        <f>IFERROR(VLOOKUP(G57,[1]Tabulka!$B$4:$C$239,2,0),"")</f>
        <v>Syryčanský / 
Hrstka</v>
      </c>
      <c r="U57" s="50"/>
      <c r="V57" s="51"/>
      <c r="W57" s="52"/>
      <c r="X57" s="53"/>
      <c r="Y57" s="54"/>
      <c r="Z57" s="53"/>
      <c r="AA57" s="54"/>
      <c r="AB57" s="55" t="s">
        <v>35</v>
      </c>
      <c r="AC57" s="56" t="str">
        <f t="shared" si="7"/>
        <v>C14</v>
      </c>
      <c r="AD57" s="57">
        <f>COUNTIF($AB$3:$AB57,AB57)</f>
        <v>14</v>
      </c>
      <c r="AE57" s="58">
        <f>IF(AD57=1,'[1]pravidla turnaje'!$C$60,VLOOKUP(CONCATENATE(AB57,AD57-1),$AC$2:$AF56,3,0)+VLOOKUP(CONCATENATE(AB57,AD57-1),$AC$2:$AF56,4,0))</f>
        <v>0.44444444444444414</v>
      </c>
      <c r="AF57" s="59">
        <f>IF($E57="",('[1]pravidla turnaje'!#REF!/24/60),(VLOOKUP("x",'[1]pravidla turnaje'!$A$31:$D$58,4,0)/60/24))</f>
        <v>6.9444444444444441E-3</v>
      </c>
    </row>
    <row r="58" spans="1:32" ht="18">
      <c r="A58" s="39">
        <f t="shared" si="1"/>
        <v>90</v>
      </c>
      <c r="B58" s="39">
        <f t="shared" si="1"/>
        <v>90</v>
      </c>
      <c r="C58" s="39">
        <f t="shared" si="2"/>
        <v>90</v>
      </c>
      <c r="D58" s="40" t="str">
        <f t="shared" si="3"/>
        <v>92_94</v>
      </c>
      <c r="E58" s="41" t="str">
        <f t="shared" si="4"/>
        <v>N</v>
      </c>
      <c r="F58" s="64">
        <v>94</v>
      </c>
      <c r="G58" s="64">
        <v>92</v>
      </c>
      <c r="H58" s="39" t="str">
        <f t="shared" ref="H58:I121" si="10">IF($E58&lt;&gt;"N",U58,"")</f>
        <v/>
      </c>
      <c r="I58" s="40" t="str">
        <f t="shared" si="10"/>
        <v/>
      </c>
      <c r="J58" s="43" t="str">
        <f>VLOOKUP(F58,[1]Tabulka!$B$4:$Q$239,16,0)</f>
        <v/>
      </c>
      <c r="K58" s="40" t="str">
        <f>VLOOKUP(G58,[1]Tabulka!$B$4:$Q$239,16,0)</f>
        <v/>
      </c>
      <c r="L58" s="43">
        <f>IF($E58="N",'[1]pravidla turnaje'!$A$6,IF($H58&gt;$I58,IF(OR($W58="PP",W58="SN"),'[1]pravidla turnaje'!$A$3,'[1]pravidla turnaje'!$A$2),IF($H58&lt;$I58,IF(OR($W58="PP",W58="SN"),'[1]pravidla turnaje'!$A$5,'[1]pravidla turnaje'!$A$6),'[1]pravidla turnaje'!$A$4)))</f>
        <v>0</v>
      </c>
      <c r="M58" s="40">
        <f>IF($E58="N",'[1]pravidla turnaje'!$A$6,IF($H58&lt;$I58,IF(OR($W58="PP",$W58="SN"),'[1]pravidla turnaje'!$A$3,'[1]pravidla turnaje'!$A$2),IF($H58&gt;$I58,IF(OR($W58="PP",$W58="SN"),'[1]pravidla turnaje'!$A$5,'[1]pravidla turnaje'!$A$6),'[1]pravidla turnaje'!$A$4)))</f>
        <v>0</v>
      </c>
      <c r="N58" s="43">
        <f t="shared" si="9"/>
        <v>94</v>
      </c>
      <c r="O58" s="44">
        <f t="shared" si="9"/>
        <v>92</v>
      </c>
      <c r="P58" s="45" t="str">
        <f>VLOOKUP($C58,'[1]pravidla turnaje'!$A$64:$B$83,2,0)</f>
        <v>I</v>
      </c>
      <c r="Q58" s="46" t="str">
        <f t="shared" si="6"/>
        <v>10:40 - 10:50</v>
      </c>
      <c r="R58" s="47" t="s">
        <v>88</v>
      </c>
      <c r="S58" s="48" t="str">
        <f>IFERROR(VLOOKUP(F58,[1]Tabulka!$B$4:$C$239,2,0),"")</f>
        <v>Kühnel / 
Černý</v>
      </c>
      <c r="T58" s="49" t="str">
        <f>IFERROR(VLOOKUP(G58,[1]Tabulka!$B$4:$C$239,2,0),"")</f>
        <v>Král / 
Barna</v>
      </c>
      <c r="U58" s="50"/>
      <c r="V58" s="51"/>
      <c r="W58" s="52"/>
      <c r="X58" s="53"/>
      <c r="Y58" s="54"/>
      <c r="Z58" s="53"/>
      <c r="AA58" s="54"/>
      <c r="AB58" s="55" t="s">
        <v>5</v>
      </c>
      <c r="AC58" s="56" t="str">
        <f t="shared" si="7"/>
        <v>D14</v>
      </c>
      <c r="AD58" s="57">
        <f>COUNTIF($AB$3:$AB58,AB58)</f>
        <v>14</v>
      </c>
      <c r="AE58" s="58">
        <f>IF(AD58=1,'[1]pravidla turnaje'!$C$60,VLOOKUP(CONCATENATE(AB58,AD58-1),$AC$2:$AF57,3,0)+VLOOKUP(CONCATENATE(AB58,AD58-1),$AC$2:$AF57,4,0))</f>
        <v>0.44444444444444414</v>
      </c>
      <c r="AF58" s="59">
        <f>IF($E58="",('[1]pravidla turnaje'!#REF!/24/60),(VLOOKUP("x",'[1]pravidla turnaje'!$A$31:$D$58,4,0)/60/24))</f>
        <v>6.9444444444444441E-3</v>
      </c>
    </row>
    <row r="59" spans="1:32" ht="18">
      <c r="A59" s="39">
        <f t="shared" si="1"/>
        <v>100</v>
      </c>
      <c r="B59" s="39">
        <f t="shared" si="1"/>
        <v>100</v>
      </c>
      <c r="C59" s="39">
        <f t="shared" si="2"/>
        <v>100</v>
      </c>
      <c r="D59" s="40" t="str">
        <f t="shared" si="3"/>
        <v>103_105</v>
      </c>
      <c r="E59" s="41" t="str">
        <f t="shared" si="4"/>
        <v>N</v>
      </c>
      <c r="F59" s="42">
        <v>103</v>
      </c>
      <c r="G59" s="42">
        <v>105</v>
      </c>
      <c r="H59" s="39" t="str">
        <f t="shared" si="10"/>
        <v/>
      </c>
      <c r="I59" s="40" t="str">
        <f t="shared" si="10"/>
        <v/>
      </c>
      <c r="J59" s="43" t="str">
        <f>VLOOKUP(F59,[1]Tabulka!$B$4:$Q$239,16,0)</f>
        <v/>
      </c>
      <c r="K59" s="40" t="str">
        <f>VLOOKUP(G59,[1]Tabulka!$B$4:$Q$239,16,0)</f>
        <v/>
      </c>
      <c r="L59" s="43">
        <f>IF($E59="N",'[1]pravidla turnaje'!$A$6,IF($H59&gt;$I59,IF(OR($W59="PP",W59="SN"),'[1]pravidla turnaje'!$A$3,'[1]pravidla turnaje'!$A$2),IF($H59&lt;$I59,IF(OR($W59="PP",W59="SN"),'[1]pravidla turnaje'!$A$5,'[1]pravidla turnaje'!$A$6),'[1]pravidla turnaje'!$A$4)))</f>
        <v>0</v>
      </c>
      <c r="M59" s="40">
        <f>IF($E59="N",'[1]pravidla turnaje'!$A$6,IF($H59&lt;$I59,IF(OR($W59="PP",$W59="SN"),'[1]pravidla turnaje'!$A$3,'[1]pravidla turnaje'!$A$2),IF($H59&gt;$I59,IF(OR($W59="PP",$W59="SN"),'[1]pravidla turnaje'!$A$5,'[1]pravidla turnaje'!$A$6),'[1]pravidla turnaje'!$A$4)))</f>
        <v>0</v>
      </c>
      <c r="N59" s="43">
        <f t="shared" si="9"/>
        <v>103</v>
      </c>
      <c r="O59" s="44">
        <f t="shared" si="9"/>
        <v>105</v>
      </c>
      <c r="P59" s="45" t="str">
        <f>VLOOKUP($C59,'[1]pravidla turnaje'!$A$64:$B$83,2,0)</f>
        <v>J</v>
      </c>
      <c r="Q59" s="46" t="str">
        <f t="shared" si="6"/>
        <v>10:50 - 11:00</v>
      </c>
      <c r="R59" s="47" t="s">
        <v>89</v>
      </c>
      <c r="S59" s="48" t="str">
        <f>IFERROR(VLOOKUP(F59,[1]Tabulka!$B$4:$C$239,2,0),"")</f>
        <v>Rudiš / 
Rudiš</v>
      </c>
      <c r="T59" s="49" t="str">
        <f>IFERROR(VLOOKUP(G59,[1]Tabulka!$B$4:$C$239,2,0),"")</f>
        <v>Gerhard / 
Slivoně</v>
      </c>
      <c r="U59" s="50"/>
      <c r="V59" s="51"/>
      <c r="W59" s="52"/>
      <c r="X59" s="53"/>
      <c r="Y59" s="54"/>
      <c r="Z59" s="53"/>
      <c r="AA59" s="54"/>
      <c r="AB59" s="55" t="s">
        <v>31</v>
      </c>
      <c r="AC59" s="56" t="str">
        <f t="shared" si="7"/>
        <v>A15</v>
      </c>
      <c r="AD59" s="57">
        <f>COUNTIF($AB$3:$AB59,AB59)</f>
        <v>15</v>
      </c>
      <c r="AE59" s="58">
        <f>IF(AD59=1,'[1]pravidla turnaje'!$C$60,VLOOKUP(CONCATENATE(AB59,AD59-1),$AC$2:$AF58,3,0)+VLOOKUP(CONCATENATE(AB59,AD59-1),$AC$2:$AF58,4,0))</f>
        <v>0.45138888888888856</v>
      </c>
      <c r="AF59" s="59">
        <f>IF($E59="",('[1]pravidla turnaje'!#REF!/24/60),(VLOOKUP("x",'[1]pravidla turnaje'!$A$31:$D$58,4,0)/60/24))</f>
        <v>6.9444444444444441E-3</v>
      </c>
    </row>
    <row r="60" spans="1:32" ht="18">
      <c r="A60" s="39">
        <f t="shared" si="1"/>
        <v>100</v>
      </c>
      <c r="B60" s="39">
        <f t="shared" si="1"/>
        <v>100</v>
      </c>
      <c r="C60" s="39">
        <f t="shared" si="2"/>
        <v>100</v>
      </c>
      <c r="D60" s="40" t="str">
        <f t="shared" si="3"/>
        <v>102_104</v>
      </c>
      <c r="E60" s="41" t="str">
        <f t="shared" si="4"/>
        <v>N</v>
      </c>
      <c r="F60" s="42">
        <v>104</v>
      </c>
      <c r="G60" s="42">
        <v>102</v>
      </c>
      <c r="H60" s="39" t="str">
        <f t="shared" si="10"/>
        <v/>
      </c>
      <c r="I60" s="40" t="str">
        <f t="shared" si="10"/>
        <v/>
      </c>
      <c r="J60" s="43" t="str">
        <f>VLOOKUP(F60,[1]Tabulka!$B$4:$Q$239,16,0)</f>
        <v/>
      </c>
      <c r="K60" s="40" t="str">
        <f>VLOOKUP(G60,[1]Tabulka!$B$4:$Q$239,16,0)</f>
        <v/>
      </c>
      <c r="L60" s="43">
        <f>IF($E60="N",'[1]pravidla turnaje'!$A$6,IF($H60&gt;$I60,IF(OR($W60="PP",W60="SN"),'[1]pravidla turnaje'!$A$3,'[1]pravidla turnaje'!$A$2),IF($H60&lt;$I60,IF(OR($W60="PP",W60="SN"),'[1]pravidla turnaje'!$A$5,'[1]pravidla turnaje'!$A$6),'[1]pravidla turnaje'!$A$4)))</f>
        <v>0</v>
      </c>
      <c r="M60" s="40">
        <f>IF($E60="N",'[1]pravidla turnaje'!$A$6,IF($H60&lt;$I60,IF(OR($W60="PP",$W60="SN"),'[1]pravidla turnaje'!$A$3,'[1]pravidla turnaje'!$A$2),IF($H60&gt;$I60,IF(OR($W60="PP",$W60="SN"),'[1]pravidla turnaje'!$A$5,'[1]pravidla turnaje'!$A$6),'[1]pravidla turnaje'!$A$4)))</f>
        <v>0</v>
      </c>
      <c r="N60" s="43">
        <f t="shared" si="9"/>
        <v>104</v>
      </c>
      <c r="O60" s="44">
        <f t="shared" si="9"/>
        <v>102</v>
      </c>
      <c r="P60" s="45" t="str">
        <f>VLOOKUP($C60,'[1]pravidla turnaje'!$A$64:$B$83,2,0)</f>
        <v>J</v>
      </c>
      <c r="Q60" s="46" t="str">
        <f t="shared" si="6"/>
        <v>10:50 - 11:00</v>
      </c>
      <c r="R60" s="47" t="s">
        <v>90</v>
      </c>
      <c r="S60" s="48" t="str">
        <f>IFERROR(VLOOKUP(F60,[1]Tabulka!$B$4:$C$239,2,0),"")</f>
        <v>Hrdlička / 
Dvořák</v>
      </c>
      <c r="T60" s="49" t="str">
        <f>IFERROR(VLOOKUP(G60,[1]Tabulka!$B$4:$C$239,2,0),"")</f>
        <v>Kubas / 
Vybíral</v>
      </c>
      <c r="U60" s="50"/>
      <c r="V60" s="51"/>
      <c r="W60" s="52"/>
      <c r="X60" s="53"/>
      <c r="Y60" s="54"/>
      <c r="Z60" s="53"/>
      <c r="AA60" s="54"/>
      <c r="AB60" s="55" t="s">
        <v>33</v>
      </c>
      <c r="AC60" s="56" t="str">
        <f t="shared" si="7"/>
        <v>B15</v>
      </c>
      <c r="AD60" s="57">
        <f>COUNTIF($AB$3:$AB60,AB60)</f>
        <v>15</v>
      </c>
      <c r="AE60" s="58">
        <f>IF(AD60=1,'[1]pravidla turnaje'!$C$60,VLOOKUP(CONCATENATE(AB60,AD60-1),$AC$2:$AF59,3,0)+VLOOKUP(CONCATENATE(AB60,AD60-1),$AC$2:$AF59,4,0))</f>
        <v>0.45138888888888856</v>
      </c>
      <c r="AF60" s="59">
        <f>IF($E60="",('[1]pravidla turnaje'!#REF!/24/60),(VLOOKUP("x",'[1]pravidla turnaje'!$A$31:$D$58,4,0)/60/24))</f>
        <v>6.9444444444444441E-3</v>
      </c>
    </row>
    <row r="61" spans="1:32" ht="18">
      <c r="A61" s="39">
        <f t="shared" si="1"/>
        <v>110</v>
      </c>
      <c r="B61" s="39">
        <f t="shared" si="1"/>
        <v>110</v>
      </c>
      <c r="C61" s="39">
        <f t="shared" si="2"/>
        <v>110</v>
      </c>
      <c r="D61" s="40" t="str">
        <f t="shared" si="3"/>
        <v>113_115</v>
      </c>
      <c r="E61" s="41" t="str">
        <f t="shared" si="4"/>
        <v>N</v>
      </c>
      <c r="F61" s="42">
        <v>113</v>
      </c>
      <c r="G61" s="42">
        <v>115</v>
      </c>
      <c r="H61" s="39" t="str">
        <f t="shared" si="10"/>
        <v/>
      </c>
      <c r="I61" s="40" t="str">
        <f t="shared" si="10"/>
        <v/>
      </c>
      <c r="J61" s="43" t="str">
        <f>VLOOKUP(F61,[1]Tabulka!$B$4:$Q$239,16,0)</f>
        <v/>
      </c>
      <c r="K61" s="40" t="str">
        <f>VLOOKUP(G61,[1]Tabulka!$B$4:$Q$239,16,0)</f>
        <v/>
      </c>
      <c r="L61" s="43">
        <f>IF($E61="N",'[1]pravidla turnaje'!$A$6,IF($H61&gt;$I61,IF(OR($W61="PP",W61="SN"),'[1]pravidla turnaje'!$A$3,'[1]pravidla turnaje'!$A$2),IF($H61&lt;$I61,IF(OR($W61="PP",W61="SN"),'[1]pravidla turnaje'!$A$5,'[1]pravidla turnaje'!$A$6),'[1]pravidla turnaje'!$A$4)))</f>
        <v>0</v>
      </c>
      <c r="M61" s="40">
        <f>IF($E61="N",'[1]pravidla turnaje'!$A$6,IF($H61&lt;$I61,IF(OR($W61="PP",$W61="SN"),'[1]pravidla turnaje'!$A$3,'[1]pravidla turnaje'!$A$2),IF($H61&gt;$I61,IF(OR($W61="PP",$W61="SN"),'[1]pravidla turnaje'!$A$5,'[1]pravidla turnaje'!$A$6),'[1]pravidla turnaje'!$A$4)))</f>
        <v>0</v>
      </c>
      <c r="N61" s="43">
        <f t="shared" si="9"/>
        <v>113</v>
      </c>
      <c r="O61" s="44">
        <f t="shared" si="9"/>
        <v>115</v>
      </c>
      <c r="P61" s="45" t="str">
        <f>VLOOKUP($C61,'[1]pravidla turnaje'!$A$64:$B$83,2,0)</f>
        <v>K</v>
      </c>
      <c r="Q61" s="46" t="str">
        <f t="shared" si="6"/>
        <v>10:50 - 11:00</v>
      </c>
      <c r="R61" s="47" t="s">
        <v>91</v>
      </c>
      <c r="S61" s="48" t="str">
        <f>IFERROR(VLOOKUP(F61,[1]Tabulka!$B$4:$C$239,2,0),"")</f>
        <v>Hrubá / 
Doležal</v>
      </c>
      <c r="T61" s="49" t="str">
        <f>IFERROR(VLOOKUP(G61,[1]Tabulka!$B$4:$C$239,2,0),"")</f>
        <v>Hanžl / 
Beran</v>
      </c>
      <c r="U61" s="50"/>
      <c r="V61" s="51"/>
      <c r="W61" s="52"/>
      <c r="X61" s="53"/>
      <c r="Y61" s="54"/>
      <c r="Z61" s="53"/>
      <c r="AA61" s="54"/>
      <c r="AB61" s="55" t="s">
        <v>35</v>
      </c>
      <c r="AC61" s="56" t="str">
        <f t="shared" si="7"/>
        <v>C15</v>
      </c>
      <c r="AD61" s="57">
        <f>COUNTIF($AB$3:$AB61,AB61)</f>
        <v>15</v>
      </c>
      <c r="AE61" s="58">
        <f>IF(AD61=1,'[1]pravidla turnaje'!$C$60,VLOOKUP(CONCATENATE(AB61,AD61-1),$AC$2:$AF60,3,0)+VLOOKUP(CONCATENATE(AB61,AD61-1),$AC$2:$AF60,4,0))</f>
        <v>0.45138888888888856</v>
      </c>
      <c r="AF61" s="59">
        <f>IF($E61="",('[1]pravidla turnaje'!#REF!/24/60),(VLOOKUP("x",'[1]pravidla turnaje'!$A$31:$D$58,4,0)/60/24))</f>
        <v>6.9444444444444441E-3</v>
      </c>
    </row>
    <row r="62" spans="1:32" ht="18">
      <c r="A62" s="39">
        <f t="shared" si="1"/>
        <v>110</v>
      </c>
      <c r="B62" s="39">
        <f t="shared" si="1"/>
        <v>110</v>
      </c>
      <c r="C62" s="39">
        <f t="shared" si="2"/>
        <v>110</v>
      </c>
      <c r="D62" s="40" t="str">
        <f t="shared" si="3"/>
        <v>112_114</v>
      </c>
      <c r="E62" s="41" t="str">
        <f t="shared" si="4"/>
        <v>N</v>
      </c>
      <c r="F62" s="62">
        <v>114</v>
      </c>
      <c r="G62" s="62">
        <v>112</v>
      </c>
      <c r="H62" s="39" t="str">
        <f t="shared" si="10"/>
        <v/>
      </c>
      <c r="I62" s="40" t="str">
        <f t="shared" si="10"/>
        <v/>
      </c>
      <c r="J62" s="43" t="str">
        <f>VLOOKUP(F62,[1]Tabulka!$B$4:$Q$239,16,0)</f>
        <v/>
      </c>
      <c r="K62" s="40" t="str">
        <f>VLOOKUP(G62,[1]Tabulka!$B$4:$Q$239,16,0)</f>
        <v/>
      </c>
      <c r="L62" s="43">
        <f>IF($E62="N",'[1]pravidla turnaje'!$A$6,IF($H62&gt;$I62,IF(OR($W62="PP",W62="SN"),'[1]pravidla turnaje'!$A$3,'[1]pravidla turnaje'!$A$2),IF($H62&lt;$I62,IF(OR($W62="PP",W62="SN"),'[1]pravidla turnaje'!$A$5,'[1]pravidla turnaje'!$A$6),'[1]pravidla turnaje'!$A$4)))</f>
        <v>0</v>
      </c>
      <c r="M62" s="40">
        <f>IF($E62="N",'[1]pravidla turnaje'!$A$6,IF($H62&lt;$I62,IF(OR($W62="PP",$W62="SN"),'[1]pravidla turnaje'!$A$3,'[1]pravidla turnaje'!$A$2),IF($H62&gt;$I62,IF(OR($W62="PP",$W62="SN"),'[1]pravidla turnaje'!$A$5,'[1]pravidla turnaje'!$A$6),'[1]pravidla turnaje'!$A$4)))</f>
        <v>0</v>
      </c>
      <c r="N62" s="43">
        <f t="shared" si="9"/>
        <v>114</v>
      </c>
      <c r="O62" s="44">
        <f t="shared" si="9"/>
        <v>112</v>
      </c>
      <c r="P62" s="45" t="str">
        <f>VLOOKUP($C62,'[1]pravidla turnaje'!$A$64:$B$83,2,0)</f>
        <v>K</v>
      </c>
      <c r="Q62" s="46" t="str">
        <f t="shared" si="6"/>
        <v>10:50 - 11:00</v>
      </c>
      <c r="R62" s="47" t="s">
        <v>92</v>
      </c>
      <c r="S62" s="48" t="str">
        <f>IFERROR(VLOOKUP(F62,[1]Tabulka!$B$4:$C$239,2,0),"")</f>
        <v>Malý / 
Topš</v>
      </c>
      <c r="T62" s="49" t="str">
        <f>IFERROR(VLOOKUP(G62,[1]Tabulka!$B$4:$C$239,2,0),"")</f>
        <v>Rus / 
Jirava</v>
      </c>
      <c r="U62" s="50"/>
      <c r="V62" s="51"/>
      <c r="W62" s="52"/>
      <c r="X62" s="53"/>
      <c r="Y62" s="54"/>
      <c r="Z62" s="53"/>
      <c r="AA62" s="54"/>
      <c r="AB62" s="55" t="s">
        <v>5</v>
      </c>
      <c r="AC62" s="56" t="str">
        <f t="shared" si="7"/>
        <v>D15</v>
      </c>
      <c r="AD62" s="57">
        <f>COUNTIF($AB$3:$AB62,AB62)</f>
        <v>15</v>
      </c>
      <c r="AE62" s="58">
        <f>IF(AD62=1,'[1]pravidla turnaje'!$C$60,VLOOKUP(CONCATENATE(AB62,AD62-1),$AC$2:$AF61,3,0)+VLOOKUP(CONCATENATE(AB62,AD62-1),$AC$2:$AF61,4,0))</f>
        <v>0.45138888888888856</v>
      </c>
      <c r="AF62" s="59">
        <f>IF($E62="",('[1]pravidla turnaje'!#REF!/24/60),(VLOOKUP("x",'[1]pravidla turnaje'!$A$31:$D$58,4,0)/60/24))</f>
        <v>6.9444444444444441E-3</v>
      </c>
    </row>
    <row r="63" spans="1:32" ht="18">
      <c r="A63" s="39">
        <f t="shared" si="1"/>
        <v>120</v>
      </c>
      <c r="B63" s="39">
        <f t="shared" si="1"/>
        <v>120</v>
      </c>
      <c r="C63" s="39">
        <f t="shared" si="2"/>
        <v>120</v>
      </c>
      <c r="D63" s="40" t="str">
        <f t="shared" si="3"/>
        <v>123_125</v>
      </c>
      <c r="E63" s="41" t="str">
        <f t="shared" si="4"/>
        <v>N</v>
      </c>
      <c r="F63" s="62">
        <v>123</v>
      </c>
      <c r="G63" s="62">
        <v>125</v>
      </c>
      <c r="H63" s="39" t="str">
        <f t="shared" si="10"/>
        <v/>
      </c>
      <c r="I63" s="40" t="str">
        <f t="shared" si="10"/>
        <v/>
      </c>
      <c r="J63" s="43" t="str">
        <f>VLOOKUP(F63,[1]Tabulka!$B$4:$Q$239,16,0)</f>
        <v/>
      </c>
      <c r="K63" s="40" t="str">
        <f>VLOOKUP(G63,[1]Tabulka!$B$4:$Q$239,16,0)</f>
        <v/>
      </c>
      <c r="L63" s="43">
        <f>IF($E63="N",'[1]pravidla turnaje'!$A$6,IF($H63&gt;$I63,IF(OR($W63="PP",W63="SN"),'[1]pravidla turnaje'!$A$3,'[1]pravidla turnaje'!$A$2),IF($H63&lt;$I63,IF(OR($W63="PP",W63="SN"),'[1]pravidla turnaje'!$A$5,'[1]pravidla turnaje'!$A$6),'[1]pravidla turnaje'!$A$4)))</f>
        <v>0</v>
      </c>
      <c r="M63" s="40">
        <f>IF($E63="N",'[1]pravidla turnaje'!$A$6,IF($H63&lt;$I63,IF(OR($W63="PP",$W63="SN"),'[1]pravidla turnaje'!$A$3,'[1]pravidla turnaje'!$A$2),IF($H63&gt;$I63,IF(OR($W63="PP",$W63="SN"),'[1]pravidla turnaje'!$A$5,'[1]pravidla turnaje'!$A$6),'[1]pravidla turnaje'!$A$4)))</f>
        <v>0</v>
      </c>
      <c r="N63" s="43">
        <f t="shared" si="9"/>
        <v>123</v>
      </c>
      <c r="O63" s="44">
        <f t="shared" si="9"/>
        <v>125</v>
      </c>
      <c r="P63" s="45" t="str">
        <f>VLOOKUP($C63,'[1]pravidla turnaje'!$A$64:$B$83,2,0)</f>
        <v>L</v>
      </c>
      <c r="Q63" s="46" t="str">
        <f t="shared" si="6"/>
        <v>11:00 - 11:10</v>
      </c>
      <c r="R63" s="47" t="s">
        <v>93</v>
      </c>
      <c r="S63" s="48" t="str">
        <f>IFERROR(VLOOKUP(F63,[1]Tabulka!$B$4:$C$239,2,0),"")</f>
        <v>Haklička / 
Závoďančík</v>
      </c>
      <c r="T63" s="49" t="str">
        <f>IFERROR(VLOOKUP(G63,[1]Tabulka!$B$4:$C$239,2,0),"")</f>
        <v>Kašpárek / 
Sčiklin</v>
      </c>
      <c r="U63" s="50"/>
      <c r="V63" s="51"/>
      <c r="W63" s="52"/>
      <c r="X63" s="53"/>
      <c r="Y63" s="54"/>
      <c r="Z63" s="53"/>
      <c r="AA63" s="54"/>
      <c r="AB63" s="55" t="s">
        <v>31</v>
      </c>
      <c r="AC63" s="56" t="str">
        <f t="shared" si="7"/>
        <v>A16</v>
      </c>
      <c r="AD63" s="57">
        <f>COUNTIF($AB$3:$AB63,AB63)</f>
        <v>16</v>
      </c>
      <c r="AE63" s="58">
        <f>IF(AD63=1,'[1]pravidla turnaje'!$C$60,VLOOKUP(CONCATENATE(AB63,AD63-1),$AC$2:$AF62,3,0)+VLOOKUP(CONCATENATE(AB63,AD63-1),$AC$2:$AF62,4,0))</f>
        <v>0.45833333333333298</v>
      </c>
      <c r="AF63" s="59">
        <f>IF($E63="",('[1]pravidla turnaje'!#REF!/24/60),(VLOOKUP("x",'[1]pravidla turnaje'!$A$31:$D$58,4,0)/60/24))</f>
        <v>6.9444444444444441E-3</v>
      </c>
    </row>
    <row r="64" spans="1:32" ht="18">
      <c r="A64" s="39">
        <f t="shared" si="1"/>
        <v>120</v>
      </c>
      <c r="B64" s="39">
        <f t="shared" si="1"/>
        <v>120</v>
      </c>
      <c r="C64" s="39">
        <f t="shared" si="2"/>
        <v>120</v>
      </c>
      <c r="D64" s="40" t="str">
        <f t="shared" si="3"/>
        <v>122_124</v>
      </c>
      <c r="E64" s="41" t="str">
        <f t="shared" si="4"/>
        <v>N</v>
      </c>
      <c r="F64" s="62">
        <v>124</v>
      </c>
      <c r="G64" s="62">
        <v>122</v>
      </c>
      <c r="H64" s="39" t="str">
        <f t="shared" si="10"/>
        <v/>
      </c>
      <c r="I64" s="40" t="str">
        <f t="shared" si="10"/>
        <v/>
      </c>
      <c r="J64" s="43" t="str">
        <f>VLOOKUP(F64,[1]Tabulka!$B$4:$Q$239,16,0)</f>
        <v/>
      </c>
      <c r="K64" s="40" t="str">
        <f>VLOOKUP(G64,[1]Tabulka!$B$4:$Q$239,16,0)</f>
        <v/>
      </c>
      <c r="L64" s="43">
        <f>IF($E64="N",'[1]pravidla turnaje'!$A$6,IF($H64&gt;$I64,IF(OR($W64="PP",W64="SN"),'[1]pravidla turnaje'!$A$3,'[1]pravidla turnaje'!$A$2),IF($H64&lt;$I64,IF(OR($W64="PP",W64="SN"),'[1]pravidla turnaje'!$A$5,'[1]pravidla turnaje'!$A$6),'[1]pravidla turnaje'!$A$4)))</f>
        <v>0</v>
      </c>
      <c r="M64" s="40">
        <f>IF($E64="N",'[1]pravidla turnaje'!$A$6,IF($H64&lt;$I64,IF(OR($W64="PP",$W64="SN"),'[1]pravidla turnaje'!$A$3,'[1]pravidla turnaje'!$A$2),IF($H64&gt;$I64,IF(OR($W64="PP",$W64="SN"),'[1]pravidla turnaje'!$A$5,'[1]pravidla turnaje'!$A$6),'[1]pravidla turnaje'!$A$4)))</f>
        <v>0</v>
      </c>
      <c r="N64" s="43">
        <f t="shared" si="9"/>
        <v>124</v>
      </c>
      <c r="O64" s="44">
        <f t="shared" si="9"/>
        <v>122</v>
      </c>
      <c r="P64" s="45" t="str">
        <f>VLOOKUP($C64,'[1]pravidla turnaje'!$A$64:$B$83,2,0)</f>
        <v>L</v>
      </c>
      <c r="Q64" s="46" t="str">
        <f t="shared" si="6"/>
        <v>11:00 - 11:10</v>
      </c>
      <c r="R64" s="47" t="s">
        <v>94</v>
      </c>
      <c r="S64" s="48" t="str">
        <f>IFERROR(VLOOKUP(F64,[1]Tabulka!$B$4:$C$239,2,0),"")</f>
        <v>Louvar / 
Cmíral</v>
      </c>
      <c r="T64" s="49" t="str">
        <f>IFERROR(VLOOKUP(G64,[1]Tabulka!$B$4:$C$239,2,0),"")</f>
        <v>Mock / 
Dvořák</v>
      </c>
      <c r="U64" s="50"/>
      <c r="V64" s="51"/>
      <c r="W64" s="52"/>
      <c r="X64" s="53"/>
      <c r="Y64" s="54"/>
      <c r="Z64" s="53"/>
      <c r="AA64" s="54"/>
      <c r="AB64" s="55" t="s">
        <v>33</v>
      </c>
      <c r="AC64" s="56" t="str">
        <f t="shared" si="7"/>
        <v>B16</v>
      </c>
      <c r="AD64" s="57">
        <f>COUNTIF($AB$3:$AB64,AB64)</f>
        <v>16</v>
      </c>
      <c r="AE64" s="58">
        <f>IF(AD64=1,'[1]pravidla turnaje'!$C$60,VLOOKUP(CONCATENATE(AB64,AD64-1),$AC$2:$AF63,3,0)+VLOOKUP(CONCATENATE(AB64,AD64-1),$AC$2:$AF63,4,0))</f>
        <v>0.45833333333333298</v>
      </c>
      <c r="AF64" s="59">
        <f>IF($E64="",('[1]pravidla turnaje'!#REF!/24/60),(VLOOKUP("x",'[1]pravidla turnaje'!$A$31:$D$58,4,0)/60/24))</f>
        <v>6.9444444444444441E-3</v>
      </c>
    </row>
    <row r="65" spans="1:32" ht="18">
      <c r="A65" s="39">
        <f t="shared" si="1"/>
        <v>170</v>
      </c>
      <c r="B65" s="39">
        <f t="shared" si="1"/>
        <v>170</v>
      </c>
      <c r="C65" s="39">
        <f t="shared" si="2"/>
        <v>170</v>
      </c>
      <c r="D65" s="40" t="str">
        <f t="shared" si="3"/>
        <v>173_175</v>
      </c>
      <c r="E65" s="41" t="str">
        <f t="shared" si="4"/>
        <v>N</v>
      </c>
      <c r="F65" s="63">
        <v>173</v>
      </c>
      <c r="G65" s="63">
        <v>175</v>
      </c>
      <c r="H65" s="39" t="str">
        <f t="shared" si="10"/>
        <v/>
      </c>
      <c r="I65" s="40" t="str">
        <f t="shared" si="10"/>
        <v/>
      </c>
      <c r="J65" s="43" t="str">
        <f>VLOOKUP(F65,[1]Tabulka!$B$4:$Q$239,16,0)</f>
        <v/>
      </c>
      <c r="K65" s="40" t="str">
        <f>VLOOKUP(G65,[1]Tabulka!$B$4:$Q$239,16,0)</f>
        <v/>
      </c>
      <c r="L65" s="43">
        <f>IF($E65="N",'[1]pravidla turnaje'!$A$6,IF($H65&gt;$I65,IF(OR($W65="PP",W65="SN"),'[1]pravidla turnaje'!$A$3,'[1]pravidla turnaje'!$A$2),IF($H65&lt;$I65,IF(OR($W65="PP",W65="SN"),'[1]pravidla turnaje'!$A$5,'[1]pravidla turnaje'!$A$6),'[1]pravidla turnaje'!$A$4)))</f>
        <v>0</v>
      </c>
      <c r="M65" s="40">
        <f>IF($E65="N",'[1]pravidla turnaje'!$A$6,IF($H65&lt;$I65,IF(OR($W65="PP",$W65="SN"),'[1]pravidla turnaje'!$A$3,'[1]pravidla turnaje'!$A$2),IF($H65&gt;$I65,IF(OR($W65="PP",$W65="SN"),'[1]pravidla turnaje'!$A$5,'[1]pravidla turnaje'!$A$6),'[1]pravidla turnaje'!$A$4)))</f>
        <v>0</v>
      </c>
      <c r="N65" s="43">
        <f t="shared" si="9"/>
        <v>173</v>
      </c>
      <c r="O65" s="44">
        <f t="shared" si="9"/>
        <v>175</v>
      </c>
      <c r="P65" s="65" t="str">
        <f>VLOOKUP($C65,'[1]pravidla turnaje'!$A$64:$B$83,2,0)</f>
        <v>W</v>
      </c>
      <c r="Q65" s="66" t="str">
        <f t="shared" si="6"/>
        <v>11:00 - 11:10</v>
      </c>
      <c r="R65" s="67" t="s">
        <v>95</v>
      </c>
      <c r="S65" s="68" t="str">
        <f>IFERROR(VLOOKUP(F65,[1]Tabulka!$B$4:$C$239,2,0),"")</f>
        <v>Klímová / 
Lerchová</v>
      </c>
      <c r="T65" s="69" t="str">
        <f>IFERROR(VLOOKUP(G65,[1]Tabulka!$B$4:$C$239,2,0),"")</f>
        <v>Tomanová / 
Blahníková</v>
      </c>
      <c r="U65" s="70"/>
      <c r="V65" s="71"/>
      <c r="W65" s="52"/>
      <c r="X65" s="72"/>
      <c r="Y65" s="73"/>
      <c r="Z65" s="72"/>
      <c r="AA65" s="73"/>
      <c r="AB65" s="74" t="s">
        <v>35</v>
      </c>
      <c r="AC65" s="56" t="str">
        <f t="shared" si="7"/>
        <v>C16</v>
      </c>
      <c r="AD65" s="57">
        <f>COUNTIF($AB$3:$AB65,AB65)</f>
        <v>16</v>
      </c>
      <c r="AE65" s="58">
        <f>IF(AD65=1,'[1]pravidla turnaje'!$C$60,VLOOKUP(CONCATENATE(AB65,AD65-1),$AC$2:$AF64,3,0)+VLOOKUP(CONCATENATE(AB65,AD65-1),$AC$2:$AF64,4,0))</f>
        <v>0.45833333333333298</v>
      </c>
      <c r="AF65" s="59">
        <f>IF($E65="",('[1]pravidla turnaje'!#REF!/24/60),(VLOOKUP("x",'[1]pravidla turnaje'!$A$31:$D$58,4,0)/60/24))</f>
        <v>6.9444444444444441E-3</v>
      </c>
    </row>
    <row r="66" spans="1:32" ht="22">
      <c r="A66" s="39">
        <f t="shared" si="1"/>
        <v>170</v>
      </c>
      <c r="B66" s="39">
        <f t="shared" si="1"/>
        <v>170</v>
      </c>
      <c r="C66" s="39">
        <f t="shared" si="2"/>
        <v>170</v>
      </c>
      <c r="D66" s="40" t="str">
        <f t="shared" si="3"/>
        <v>172_174</v>
      </c>
      <c r="E66" s="41" t="str">
        <f t="shared" si="4"/>
        <v>N</v>
      </c>
      <c r="F66" s="63">
        <v>174</v>
      </c>
      <c r="G66" s="63">
        <v>172</v>
      </c>
      <c r="H66" s="39" t="str">
        <f t="shared" si="10"/>
        <v/>
      </c>
      <c r="I66" s="40" t="str">
        <f t="shared" si="10"/>
        <v/>
      </c>
      <c r="J66" s="43" t="str">
        <f>VLOOKUP(F66,[1]Tabulka!$B$4:$Q$239,16,0)</f>
        <v/>
      </c>
      <c r="K66" s="40" t="str">
        <f>VLOOKUP(G66,[1]Tabulka!$B$4:$Q$239,16,0)</f>
        <v/>
      </c>
      <c r="L66" s="43">
        <f>IF($E66="N",'[1]pravidla turnaje'!$A$6,IF($H66&gt;$I66,IF(OR($W66="PP",W66="SN"),'[1]pravidla turnaje'!$A$3,'[1]pravidla turnaje'!$A$2),IF($H66&lt;$I66,IF(OR($W66="PP",W66="SN"),'[1]pravidla turnaje'!$A$5,'[1]pravidla turnaje'!$A$6),'[1]pravidla turnaje'!$A$4)))</f>
        <v>0</v>
      </c>
      <c r="M66" s="40">
        <f>IF($E66="N",'[1]pravidla turnaje'!$A$6,IF($H66&lt;$I66,IF(OR($W66="PP",$W66="SN"),'[1]pravidla turnaje'!$A$3,'[1]pravidla turnaje'!$A$2),IF($H66&gt;$I66,IF(OR($W66="PP",$W66="SN"),'[1]pravidla turnaje'!$A$5,'[1]pravidla turnaje'!$A$6),'[1]pravidla turnaje'!$A$4)))</f>
        <v>0</v>
      </c>
      <c r="N66" s="43">
        <f t="shared" si="9"/>
        <v>174</v>
      </c>
      <c r="O66" s="44">
        <f t="shared" si="9"/>
        <v>172</v>
      </c>
      <c r="P66" s="65" t="str">
        <f>VLOOKUP($C66,'[1]pravidla turnaje'!$A$64:$B$83,2,0)</f>
        <v>W</v>
      </c>
      <c r="Q66" s="66" t="str">
        <f t="shared" si="6"/>
        <v>11:00 - 11:10</v>
      </c>
      <c r="R66" s="67" t="s">
        <v>96</v>
      </c>
      <c r="S66" s="68" t="str">
        <f>IFERROR(VLOOKUP(F66,[1]Tabulka!$B$4:$C$239,2,0),"")</f>
        <v>Egersdorfová / 
Kuchyňková</v>
      </c>
      <c r="T66" s="69" t="str">
        <f>IFERROR(VLOOKUP(G66,[1]Tabulka!$B$4:$C$239,2,0),"")</f>
        <v>Kronychová / 
Štěpánová</v>
      </c>
      <c r="U66" s="70"/>
      <c r="V66" s="71"/>
      <c r="W66" s="52"/>
      <c r="X66" s="72"/>
      <c r="Y66" s="73"/>
      <c r="Z66" s="72"/>
      <c r="AA66" s="73"/>
      <c r="AB66" s="74" t="s">
        <v>5</v>
      </c>
      <c r="AC66" s="56" t="str">
        <f t="shared" si="7"/>
        <v>D16</v>
      </c>
      <c r="AD66" s="57">
        <f>COUNTIF($AB$3:$AB66,AB66)</f>
        <v>16</v>
      </c>
      <c r="AE66" s="58">
        <f>IF(AD66=1,'[1]pravidla turnaje'!$C$60,VLOOKUP(CONCATENATE(AB66,AD66-1),$AC$2:$AF65,3,0)+VLOOKUP(CONCATENATE(AB66,AD66-1),$AC$2:$AF65,4,0))</f>
        <v>0.45833333333333298</v>
      </c>
      <c r="AF66" s="59">
        <f>IF($E66="",('[1]pravidla turnaje'!#REF!/24/60),(VLOOKUP("x",'[1]pravidla turnaje'!$A$31:$D$58,4,0)/60/24))</f>
        <v>6.9444444444444441E-3</v>
      </c>
    </row>
    <row r="67" spans="1:32" ht="18">
      <c r="A67" s="39">
        <f t="shared" si="1"/>
        <v>10</v>
      </c>
      <c r="B67" s="39">
        <f t="shared" si="1"/>
        <v>10</v>
      </c>
      <c r="C67" s="39">
        <f t="shared" si="2"/>
        <v>10</v>
      </c>
      <c r="D67" s="40" t="str">
        <f t="shared" si="3"/>
        <v>11_15</v>
      </c>
      <c r="E67" s="41" t="str">
        <f t="shared" si="4"/>
        <v>N</v>
      </c>
      <c r="F67" s="63">
        <v>15</v>
      </c>
      <c r="G67" s="63">
        <v>11</v>
      </c>
      <c r="H67" s="39" t="str">
        <f t="shared" si="10"/>
        <v/>
      </c>
      <c r="I67" s="40" t="str">
        <f t="shared" si="10"/>
        <v/>
      </c>
      <c r="J67" s="43" t="str">
        <f>VLOOKUP(F67,[1]Tabulka!$B$4:$Q$239,16,0)</f>
        <v/>
      </c>
      <c r="K67" s="40" t="str">
        <f>VLOOKUP(G67,[1]Tabulka!$B$4:$Q$239,16,0)</f>
        <v/>
      </c>
      <c r="L67" s="43">
        <f>IF($E67="N",'[1]pravidla turnaje'!$A$6,IF($H67&gt;$I67,IF(OR($W67="PP",W67="SN"),'[1]pravidla turnaje'!$A$3,'[1]pravidla turnaje'!$A$2),IF($H67&lt;$I67,IF(OR($W67="PP",W67="SN"),'[1]pravidla turnaje'!$A$5,'[1]pravidla turnaje'!$A$6),'[1]pravidla turnaje'!$A$4)))</f>
        <v>0</v>
      </c>
      <c r="M67" s="40">
        <f>IF($E67="N",'[1]pravidla turnaje'!$A$6,IF($H67&lt;$I67,IF(OR($W67="PP",$W67="SN"),'[1]pravidla turnaje'!$A$3,'[1]pravidla turnaje'!$A$2),IF($H67&gt;$I67,IF(OR($W67="PP",$W67="SN"),'[1]pravidla turnaje'!$A$5,'[1]pravidla turnaje'!$A$6),'[1]pravidla turnaje'!$A$4)))</f>
        <v>0</v>
      </c>
      <c r="N67" s="43">
        <f t="shared" si="9"/>
        <v>15</v>
      </c>
      <c r="O67" s="44">
        <f t="shared" si="9"/>
        <v>11</v>
      </c>
      <c r="P67" s="45" t="str">
        <f>VLOOKUP($C67,'[1]pravidla turnaje'!$A$64:$B$83,2,0)</f>
        <v>A</v>
      </c>
      <c r="Q67" s="46" t="str">
        <f t="shared" si="6"/>
        <v>11:10 - 11:20</v>
      </c>
      <c r="R67" s="47" t="s">
        <v>97</v>
      </c>
      <c r="S67" s="48" t="str">
        <f>IFERROR(VLOOKUP(F67,[1]Tabulka!$B$4:$C$239,2,0),"")</f>
        <v>Michel / 
Langhamer</v>
      </c>
      <c r="T67" s="49" t="str">
        <f>IFERROR(VLOOKUP(G67,[1]Tabulka!$B$4:$C$239,2,0),"")</f>
        <v>Svatek / 
Heczko</v>
      </c>
      <c r="U67" s="50"/>
      <c r="V67" s="51"/>
      <c r="W67" s="52"/>
      <c r="X67" s="53"/>
      <c r="Y67" s="54"/>
      <c r="Z67" s="53"/>
      <c r="AA67" s="54"/>
      <c r="AB67" s="55" t="s">
        <v>31</v>
      </c>
      <c r="AC67" s="56" t="str">
        <f t="shared" si="7"/>
        <v>A17</v>
      </c>
      <c r="AD67" s="57">
        <f>COUNTIF($AB$3:$AB67,AB67)</f>
        <v>17</v>
      </c>
      <c r="AE67" s="58">
        <f>IF(AD67=1,'[1]pravidla turnaje'!$C$60,VLOOKUP(CONCATENATE(AB67,AD67-1),$AC$2:$AF66,3,0)+VLOOKUP(CONCATENATE(AB67,AD67-1),$AC$2:$AF66,4,0))</f>
        <v>0.4652777777777774</v>
      </c>
      <c r="AF67" s="59">
        <f>IF($E67="",('[1]pravidla turnaje'!#REF!/24/60),(VLOOKUP("x",'[1]pravidla turnaje'!$A$31:$D$58,4,0)/60/24))</f>
        <v>6.9444444444444441E-3</v>
      </c>
    </row>
    <row r="68" spans="1:32" ht="18">
      <c r="A68" s="39">
        <f t="shared" ref="A68:B162" si="11">IFERROR(FLOOR(F68,10),0)</f>
        <v>10</v>
      </c>
      <c r="B68" s="39">
        <f t="shared" si="11"/>
        <v>10</v>
      </c>
      <c r="C68" s="39">
        <f t="shared" ref="C68:C162" si="12">IF(EXACT(A68,B68),A68,"")</f>
        <v>10</v>
      </c>
      <c r="D68" s="40" t="str">
        <f t="shared" ref="D68:D145" si="13">IF(F68&lt;G68,CONCATENATE(F68,"_",G68),CONCATENATE(G68,"_",F68))</f>
        <v>13_16</v>
      </c>
      <c r="E68" s="41" t="str">
        <f t="shared" ref="E68:E145" si="14">IF(AND(ISNUMBER(U68),ISNUMBER(V68)),IF(U68&gt;V68,"D",IF(U68&lt;V68,"H","R")),"N")</f>
        <v>N</v>
      </c>
      <c r="F68" s="63">
        <v>16</v>
      </c>
      <c r="G68" s="63">
        <v>13</v>
      </c>
      <c r="H68" s="39" t="str">
        <f t="shared" si="10"/>
        <v/>
      </c>
      <c r="I68" s="40" t="str">
        <f t="shared" si="10"/>
        <v/>
      </c>
      <c r="J68" s="43" t="str">
        <f>VLOOKUP(F68,[1]Tabulka!$B$4:$Q$239,16,0)</f>
        <v/>
      </c>
      <c r="K68" s="40" t="str">
        <f>VLOOKUP(G68,[1]Tabulka!$B$4:$Q$239,16,0)</f>
        <v/>
      </c>
      <c r="L68" s="43">
        <f>IF($E68="N",'[1]pravidla turnaje'!$A$6,IF($H68&gt;$I68,IF(OR($W68="PP",W68="SN"),'[1]pravidla turnaje'!$A$3,'[1]pravidla turnaje'!$A$2),IF($H68&lt;$I68,IF(OR($W68="PP",W68="SN"),'[1]pravidla turnaje'!$A$5,'[1]pravidla turnaje'!$A$6),'[1]pravidla turnaje'!$A$4)))</f>
        <v>0</v>
      </c>
      <c r="M68" s="40">
        <f>IF($E68="N",'[1]pravidla turnaje'!$A$6,IF($H68&lt;$I68,IF(OR($W68="PP",$W68="SN"),'[1]pravidla turnaje'!$A$3,'[1]pravidla turnaje'!$A$2),IF($H68&gt;$I68,IF(OR($W68="PP",$W68="SN"),'[1]pravidla turnaje'!$A$5,'[1]pravidla turnaje'!$A$6),'[1]pravidla turnaje'!$A$4)))</f>
        <v>0</v>
      </c>
      <c r="N68" s="43">
        <f t="shared" si="9"/>
        <v>16</v>
      </c>
      <c r="O68" s="44">
        <f t="shared" si="9"/>
        <v>13</v>
      </c>
      <c r="P68" s="45" t="str">
        <f>VLOOKUP($C68,'[1]pravidla turnaje'!$A$64:$B$83,2,0)</f>
        <v>A</v>
      </c>
      <c r="Q68" s="46" t="str">
        <f t="shared" ref="Q68:Q145" si="15">CONCATENATE(TEXT(AE68,"hh:mm")," - ",TEXT(AE68+AF68,"hh:mm"))</f>
        <v>11:10 - 11:20</v>
      </c>
      <c r="R68" s="47" t="s">
        <v>98</v>
      </c>
      <c r="S68" s="48" t="str">
        <f>IFERROR(VLOOKUP(F68,[1]Tabulka!$B$4:$C$239,2,0),"")</f>
        <v>Melíšek / 
Koš</v>
      </c>
      <c r="T68" s="49" t="str">
        <f>IFERROR(VLOOKUP(G68,[1]Tabulka!$B$4:$C$239,2,0),"")</f>
        <v>Skála / 
Lenko</v>
      </c>
      <c r="U68" s="50"/>
      <c r="V68" s="51"/>
      <c r="W68" s="52"/>
      <c r="X68" s="53"/>
      <c r="Y68" s="54"/>
      <c r="Z68" s="53"/>
      <c r="AA68" s="54"/>
      <c r="AB68" s="55" t="s">
        <v>33</v>
      </c>
      <c r="AC68" s="56" t="str">
        <f t="shared" ref="AC68:AC131" si="16">CONCATENATE(CONCATENATE(AB68),AD68)</f>
        <v>B17</v>
      </c>
      <c r="AD68" s="57">
        <f>COUNTIF($AB$3:$AB68,AB68)</f>
        <v>17</v>
      </c>
      <c r="AE68" s="58">
        <f>IF(AD68=1,'[1]pravidla turnaje'!$C$60,VLOOKUP(CONCATENATE(AB68,AD68-1),$AC$2:$AF67,3,0)+VLOOKUP(CONCATENATE(AB68,AD68-1),$AC$2:$AF67,4,0))</f>
        <v>0.4652777777777774</v>
      </c>
      <c r="AF68" s="59">
        <f>IF($E68="",('[1]pravidla turnaje'!#REF!/24/60),(VLOOKUP("x",'[1]pravidla turnaje'!$A$31:$D$58,4,0)/60/24))</f>
        <v>6.9444444444444441E-3</v>
      </c>
    </row>
    <row r="69" spans="1:32" ht="18">
      <c r="A69" s="39">
        <f t="shared" si="11"/>
        <v>10</v>
      </c>
      <c r="B69" s="39">
        <f t="shared" si="11"/>
        <v>10</v>
      </c>
      <c r="C69" s="39">
        <f t="shared" si="12"/>
        <v>10</v>
      </c>
      <c r="D69" s="40" t="str">
        <f t="shared" si="13"/>
        <v>12_14</v>
      </c>
      <c r="E69" s="41" t="str">
        <f t="shared" si="14"/>
        <v>N</v>
      </c>
      <c r="F69" s="63">
        <v>14</v>
      </c>
      <c r="G69" s="63">
        <v>12</v>
      </c>
      <c r="H69" s="39" t="str">
        <f t="shared" si="10"/>
        <v/>
      </c>
      <c r="I69" s="40" t="str">
        <f t="shared" si="10"/>
        <v/>
      </c>
      <c r="J69" s="43" t="str">
        <f>VLOOKUP(F69,[1]Tabulka!$B$4:$Q$239,16,0)</f>
        <v/>
      </c>
      <c r="K69" s="40" t="str">
        <f>VLOOKUP(G69,[1]Tabulka!$B$4:$Q$239,16,0)</f>
        <v/>
      </c>
      <c r="L69" s="43">
        <f>IF($E69="N",'[1]pravidla turnaje'!$A$6,IF($H69&gt;$I69,IF(OR($W69="PP",W69="SN"),'[1]pravidla turnaje'!$A$3,'[1]pravidla turnaje'!$A$2),IF($H69&lt;$I69,IF(OR($W69="PP",W69="SN"),'[1]pravidla turnaje'!$A$5,'[1]pravidla turnaje'!$A$6),'[1]pravidla turnaje'!$A$4)))</f>
        <v>0</v>
      </c>
      <c r="M69" s="40">
        <f>IF($E69="N",'[1]pravidla turnaje'!$A$6,IF($H69&lt;$I69,IF(OR($W69="PP",$W69="SN"),'[1]pravidla turnaje'!$A$3,'[1]pravidla turnaje'!$A$2),IF($H69&gt;$I69,IF(OR($W69="PP",$W69="SN"),'[1]pravidla turnaje'!$A$5,'[1]pravidla turnaje'!$A$6),'[1]pravidla turnaje'!$A$4)))</f>
        <v>0</v>
      </c>
      <c r="N69" s="43">
        <f t="shared" si="9"/>
        <v>14</v>
      </c>
      <c r="O69" s="44">
        <f t="shared" si="9"/>
        <v>12</v>
      </c>
      <c r="P69" s="45" t="str">
        <f>VLOOKUP($C69,'[1]pravidla turnaje'!$A$64:$B$83,2,0)</f>
        <v>A</v>
      </c>
      <c r="Q69" s="46" t="str">
        <f t="shared" si="15"/>
        <v>11:10 - 11:20</v>
      </c>
      <c r="R69" s="47" t="s">
        <v>99</v>
      </c>
      <c r="S69" s="48" t="str">
        <f>IFERROR(VLOOKUP(F69,[1]Tabulka!$B$4:$C$239,2,0),"")</f>
        <v>Hněvkovský / 
Šárka</v>
      </c>
      <c r="T69" s="49" t="str">
        <f>IFERROR(VLOOKUP(G69,[1]Tabulka!$B$4:$C$239,2,0),"")</f>
        <v>Renčín / 
Hejný</v>
      </c>
      <c r="U69" s="50"/>
      <c r="V69" s="51"/>
      <c r="W69" s="52"/>
      <c r="X69" s="53"/>
      <c r="Y69" s="54"/>
      <c r="Z69" s="53"/>
      <c r="AA69" s="54"/>
      <c r="AB69" s="55" t="s">
        <v>35</v>
      </c>
      <c r="AC69" s="56" t="str">
        <f t="shared" si="16"/>
        <v>C17</v>
      </c>
      <c r="AD69" s="57">
        <f>COUNTIF($AB$3:$AB69,AB69)</f>
        <v>17</v>
      </c>
      <c r="AE69" s="58">
        <f>IF(AD69=1,'[1]pravidla turnaje'!$C$60,VLOOKUP(CONCATENATE(AB69,AD69-1),$AC$2:$AF68,3,0)+VLOOKUP(CONCATENATE(AB69,AD69-1),$AC$2:$AF68,4,0))</f>
        <v>0.4652777777777774</v>
      </c>
      <c r="AF69" s="59">
        <f>IF($E69="",('[1]pravidla turnaje'!#REF!/24/60),(VLOOKUP("x",'[1]pravidla turnaje'!$A$31:$D$58,4,0)/60/24))</f>
        <v>6.9444444444444441E-3</v>
      </c>
    </row>
    <row r="70" spans="1:32" ht="18">
      <c r="A70" s="39">
        <f t="shared" si="11"/>
        <v>20</v>
      </c>
      <c r="B70" s="39">
        <f t="shared" si="11"/>
        <v>20</v>
      </c>
      <c r="C70" s="39">
        <f t="shared" si="12"/>
        <v>20</v>
      </c>
      <c r="D70" s="40" t="str">
        <f t="shared" si="13"/>
        <v>21_25</v>
      </c>
      <c r="E70" s="41" t="str">
        <f t="shared" si="14"/>
        <v>N</v>
      </c>
      <c r="F70" s="63">
        <v>25</v>
      </c>
      <c r="G70" s="63">
        <v>21</v>
      </c>
      <c r="H70" s="39" t="str">
        <f t="shared" si="10"/>
        <v/>
      </c>
      <c r="I70" s="40" t="str">
        <f t="shared" si="10"/>
        <v/>
      </c>
      <c r="J70" s="43" t="str">
        <f>VLOOKUP(F70,[1]Tabulka!$B$4:$Q$239,16,0)</f>
        <v/>
      </c>
      <c r="K70" s="40" t="str">
        <f>VLOOKUP(G70,[1]Tabulka!$B$4:$Q$239,16,0)</f>
        <v/>
      </c>
      <c r="L70" s="43">
        <f>IF($E70="N",'[1]pravidla turnaje'!$A$6,IF($H70&gt;$I70,IF(OR($W70="PP",W70="SN"),'[1]pravidla turnaje'!$A$3,'[1]pravidla turnaje'!$A$2),IF($H70&lt;$I70,IF(OR($W70="PP",W70="SN"),'[1]pravidla turnaje'!$A$5,'[1]pravidla turnaje'!$A$6),'[1]pravidla turnaje'!$A$4)))</f>
        <v>0</v>
      </c>
      <c r="M70" s="40">
        <f>IF($E70="N",'[1]pravidla turnaje'!$A$6,IF($H70&lt;$I70,IF(OR($W70="PP",$W70="SN"),'[1]pravidla turnaje'!$A$3,'[1]pravidla turnaje'!$A$2),IF($H70&gt;$I70,IF(OR($W70="PP",$W70="SN"),'[1]pravidla turnaje'!$A$5,'[1]pravidla turnaje'!$A$6),'[1]pravidla turnaje'!$A$4)))</f>
        <v>0</v>
      </c>
      <c r="N70" s="43">
        <f t="shared" si="9"/>
        <v>25</v>
      </c>
      <c r="O70" s="44">
        <f t="shared" si="9"/>
        <v>21</v>
      </c>
      <c r="P70" s="45" t="str">
        <f>VLOOKUP($C70,'[1]pravidla turnaje'!$A$64:$B$83,2,0)</f>
        <v>B</v>
      </c>
      <c r="Q70" s="46" t="str">
        <f t="shared" si="15"/>
        <v>11:10 - 11:20</v>
      </c>
      <c r="R70" s="47" t="s">
        <v>100</v>
      </c>
      <c r="S70" s="48" t="str">
        <f>IFERROR(VLOOKUP(F70,[1]Tabulka!$B$4:$C$239,2,0),"")</f>
        <v>Harák / 
Čáp</v>
      </c>
      <c r="T70" s="49" t="str">
        <f>IFERROR(VLOOKUP(G70,[1]Tabulka!$B$4:$C$239,2,0),"")</f>
        <v>Bendek / 
Tluček</v>
      </c>
      <c r="U70" s="50"/>
      <c r="V70" s="51"/>
      <c r="W70" s="52"/>
      <c r="X70" s="53"/>
      <c r="Y70" s="54"/>
      <c r="Z70" s="53"/>
      <c r="AA70" s="54"/>
      <c r="AB70" s="55" t="s">
        <v>5</v>
      </c>
      <c r="AC70" s="56" t="str">
        <f t="shared" si="16"/>
        <v>D17</v>
      </c>
      <c r="AD70" s="57">
        <f>COUNTIF($AB$3:$AB70,AB70)</f>
        <v>17</v>
      </c>
      <c r="AE70" s="58">
        <f>IF(AD70=1,'[1]pravidla turnaje'!$C$60,VLOOKUP(CONCATENATE(AB70,AD70-1),$AC$2:$AF69,3,0)+VLOOKUP(CONCATENATE(AB70,AD70-1),$AC$2:$AF69,4,0))</f>
        <v>0.4652777777777774</v>
      </c>
      <c r="AF70" s="59">
        <f>IF($E70="",('[1]pravidla turnaje'!#REF!/24/60),(VLOOKUP("x",'[1]pravidla turnaje'!$A$31:$D$58,4,0)/60/24))</f>
        <v>6.9444444444444441E-3</v>
      </c>
    </row>
    <row r="71" spans="1:32" ht="18">
      <c r="A71" s="39">
        <f t="shared" si="11"/>
        <v>20</v>
      </c>
      <c r="B71" s="39">
        <f t="shared" si="11"/>
        <v>20</v>
      </c>
      <c r="C71" s="39">
        <f t="shared" si="12"/>
        <v>20</v>
      </c>
      <c r="D71" s="40" t="str">
        <f t="shared" si="13"/>
        <v>23_26</v>
      </c>
      <c r="E71" s="41" t="str">
        <f t="shared" si="14"/>
        <v>N</v>
      </c>
      <c r="F71" s="63">
        <v>26</v>
      </c>
      <c r="G71" s="63">
        <v>23</v>
      </c>
      <c r="H71" s="39" t="str">
        <f t="shared" si="10"/>
        <v/>
      </c>
      <c r="I71" s="40" t="str">
        <f t="shared" si="10"/>
        <v/>
      </c>
      <c r="J71" s="43" t="str">
        <f>VLOOKUP(F71,[1]Tabulka!$B$4:$Q$239,16,0)</f>
        <v/>
      </c>
      <c r="K71" s="40" t="str">
        <f>VLOOKUP(G71,[1]Tabulka!$B$4:$Q$239,16,0)</f>
        <v/>
      </c>
      <c r="L71" s="43">
        <f>IF($E71="N",'[1]pravidla turnaje'!$A$6,IF($H71&gt;$I71,IF(OR($W71="PP",W71="SN"),'[1]pravidla turnaje'!$A$3,'[1]pravidla turnaje'!$A$2),IF($H71&lt;$I71,IF(OR($W71="PP",W71="SN"),'[1]pravidla turnaje'!$A$5,'[1]pravidla turnaje'!$A$6),'[1]pravidla turnaje'!$A$4)))</f>
        <v>0</v>
      </c>
      <c r="M71" s="40">
        <f>IF($E71="N",'[1]pravidla turnaje'!$A$6,IF($H71&lt;$I71,IF(OR($W71="PP",$W71="SN"),'[1]pravidla turnaje'!$A$3,'[1]pravidla turnaje'!$A$2),IF($H71&gt;$I71,IF(OR($W71="PP",$W71="SN"),'[1]pravidla turnaje'!$A$5,'[1]pravidla turnaje'!$A$6),'[1]pravidla turnaje'!$A$4)))</f>
        <v>0</v>
      </c>
      <c r="N71" s="43">
        <f t="shared" si="9"/>
        <v>26</v>
      </c>
      <c r="O71" s="44">
        <f t="shared" si="9"/>
        <v>23</v>
      </c>
      <c r="P71" s="45" t="str">
        <f>VLOOKUP($C71,'[1]pravidla turnaje'!$A$64:$B$83,2,0)</f>
        <v>B</v>
      </c>
      <c r="Q71" s="46" t="str">
        <f t="shared" si="15"/>
        <v>11:20 - 11:30</v>
      </c>
      <c r="R71" s="47" t="s">
        <v>101</v>
      </c>
      <c r="S71" s="48" t="str">
        <f>IFERROR(VLOOKUP(F71,[1]Tabulka!$B$4:$C$239,2,0),"")</f>
        <v>Marvánek / 
Černý</v>
      </c>
      <c r="T71" s="49" t="str">
        <f>IFERROR(VLOOKUP(G71,[1]Tabulka!$B$4:$C$239,2,0),"")</f>
        <v>Dóža / 
Mück</v>
      </c>
      <c r="U71" s="50"/>
      <c r="V71" s="51"/>
      <c r="W71" s="52"/>
      <c r="X71" s="53"/>
      <c r="Y71" s="54"/>
      <c r="Z71" s="53"/>
      <c r="AA71" s="54"/>
      <c r="AB71" s="55" t="s">
        <v>31</v>
      </c>
      <c r="AC71" s="56" t="str">
        <f t="shared" si="16"/>
        <v>A18</v>
      </c>
      <c r="AD71" s="57">
        <f>COUNTIF($AB$3:$AB71,AB71)</f>
        <v>18</v>
      </c>
      <c r="AE71" s="58">
        <f>IF(AD71=1,'[1]pravidla turnaje'!$C$60,VLOOKUP(CONCATENATE(AB71,AD71-1),$AC$2:$AF70,3,0)+VLOOKUP(CONCATENATE(AB71,AD71-1),$AC$2:$AF70,4,0))</f>
        <v>0.47222222222222182</v>
      </c>
      <c r="AF71" s="59">
        <f>IF($E71="",('[1]pravidla turnaje'!#REF!/24/60),(VLOOKUP("x",'[1]pravidla turnaje'!$A$31:$D$58,4,0)/60/24))</f>
        <v>6.9444444444444441E-3</v>
      </c>
    </row>
    <row r="72" spans="1:32" ht="18">
      <c r="A72" s="39">
        <f t="shared" si="11"/>
        <v>20</v>
      </c>
      <c r="B72" s="39">
        <f t="shared" si="11"/>
        <v>20</v>
      </c>
      <c r="C72" s="39">
        <f t="shared" si="12"/>
        <v>20</v>
      </c>
      <c r="D72" s="40" t="str">
        <f t="shared" si="13"/>
        <v>22_24</v>
      </c>
      <c r="E72" s="41" t="str">
        <f t="shared" si="14"/>
        <v>N</v>
      </c>
      <c r="F72" s="63">
        <v>24</v>
      </c>
      <c r="G72" s="63">
        <v>22</v>
      </c>
      <c r="H72" s="39" t="str">
        <f t="shared" si="10"/>
        <v/>
      </c>
      <c r="I72" s="40" t="str">
        <f t="shared" si="10"/>
        <v/>
      </c>
      <c r="J72" s="43" t="str">
        <f>VLOOKUP(F72,[1]Tabulka!$B$4:$Q$239,16,0)</f>
        <v/>
      </c>
      <c r="K72" s="40" t="str">
        <f>VLOOKUP(G72,[1]Tabulka!$B$4:$Q$239,16,0)</f>
        <v/>
      </c>
      <c r="L72" s="43">
        <f>IF($E72="N",'[1]pravidla turnaje'!$A$6,IF($H72&gt;$I72,IF(OR($W72="PP",W72="SN"),'[1]pravidla turnaje'!$A$3,'[1]pravidla turnaje'!$A$2),IF($H72&lt;$I72,IF(OR($W72="PP",W72="SN"),'[1]pravidla turnaje'!$A$5,'[1]pravidla turnaje'!$A$6),'[1]pravidla turnaje'!$A$4)))</f>
        <v>0</v>
      </c>
      <c r="M72" s="40">
        <f>IF($E72="N",'[1]pravidla turnaje'!$A$6,IF($H72&lt;$I72,IF(OR($W72="PP",$W72="SN"),'[1]pravidla turnaje'!$A$3,'[1]pravidla turnaje'!$A$2),IF($H72&gt;$I72,IF(OR($W72="PP",$W72="SN"),'[1]pravidla turnaje'!$A$5,'[1]pravidla turnaje'!$A$6),'[1]pravidla turnaje'!$A$4)))</f>
        <v>0</v>
      </c>
      <c r="N72" s="43">
        <f t="shared" si="9"/>
        <v>24</v>
      </c>
      <c r="O72" s="44">
        <f t="shared" si="9"/>
        <v>22</v>
      </c>
      <c r="P72" s="45" t="str">
        <f>VLOOKUP($C72,'[1]pravidla turnaje'!$A$64:$B$83,2,0)</f>
        <v>B</v>
      </c>
      <c r="Q72" s="46" t="str">
        <f t="shared" si="15"/>
        <v>11:20 - 11:30</v>
      </c>
      <c r="R72" s="47" t="s">
        <v>102</v>
      </c>
      <c r="S72" s="48" t="str">
        <f>IFERROR(VLOOKUP(F72,[1]Tabulka!$B$4:$C$239,2,0),"")</f>
        <v>Maťko / 
Bernard</v>
      </c>
      <c r="T72" s="49" t="str">
        <f>IFERROR(VLOOKUP(G72,[1]Tabulka!$B$4:$C$239,2,0),"")</f>
        <v>Haspeklo / 
Horáček</v>
      </c>
      <c r="U72" s="50"/>
      <c r="V72" s="51"/>
      <c r="W72" s="52"/>
      <c r="X72" s="53"/>
      <c r="Y72" s="54"/>
      <c r="Z72" s="53"/>
      <c r="AA72" s="54"/>
      <c r="AB72" s="55" t="s">
        <v>33</v>
      </c>
      <c r="AC72" s="56" t="str">
        <f t="shared" si="16"/>
        <v>B18</v>
      </c>
      <c r="AD72" s="57">
        <f>COUNTIF($AB$3:$AB72,AB72)</f>
        <v>18</v>
      </c>
      <c r="AE72" s="58">
        <f>IF(AD72=1,'[1]pravidla turnaje'!$C$60,VLOOKUP(CONCATENATE(AB72,AD72-1),$AC$2:$AF71,3,0)+VLOOKUP(CONCATENATE(AB72,AD72-1),$AC$2:$AF71,4,0))</f>
        <v>0.47222222222222182</v>
      </c>
      <c r="AF72" s="59">
        <f>IF($E72="",('[1]pravidla turnaje'!#REF!/24/60),(VLOOKUP("x",'[1]pravidla turnaje'!$A$31:$D$58,4,0)/60/24))</f>
        <v>6.9444444444444441E-3</v>
      </c>
    </row>
    <row r="73" spans="1:32" ht="18">
      <c r="A73" s="39">
        <f t="shared" si="11"/>
        <v>30</v>
      </c>
      <c r="B73" s="39">
        <f t="shared" si="11"/>
        <v>30</v>
      </c>
      <c r="C73" s="39">
        <f t="shared" si="12"/>
        <v>30</v>
      </c>
      <c r="D73" s="40" t="str">
        <f t="shared" si="13"/>
        <v>31_35</v>
      </c>
      <c r="E73" s="41" t="str">
        <f t="shared" si="14"/>
        <v>N</v>
      </c>
      <c r="F73" s="63">
        <v>35</v>
      </c>
      <c r="G73" s="63">
        <v>31</v>
      </c>
      <c r="H73" s="39" t="str">
        <f t="shared" si="10"/>
        <v/>
      </c>
      <c r="I73" s="40" t="str">
        <f t="shared" si="10"/>
        <v/>
      </c>
      <c r="J73" s="43" t="str">
        <f>VLOOKUP(F73,[1]Tabulka!$B$4:$Q$239,16,0)</f>
        <v/>
      </c>
      <c r="K73" s="40" t="str">
        <f>VLOOKUP(G73,[1]Tabulka!$B$4:$Q$239,16,0)</f>
        <v/>
      </c>
      <c r="L73" s="43">
        <f>IF($E73="N",'[1]pravidla turnaje'!$A$6,IF($H73&gt;$I73,IF(OR($W73="PP",W73="SN"),'[1]pravidla turnaje'!$A$3,'[1]pravidla turnaje'!$A$2),IF($H73&lt;$I73,IF(OR($W73="PP",W73="SN"),'[1]pravidla turnaje'!$A$5,'[1]pravidla turnaje'!$A$6),'[1]pravidla turnaje'!$A$4)))</f>
        <v>0</v>
      </c>
      <c r="M73" s="40">
        <f>IF($E73="N",'[1]pravidla turnaje'!$A$6,IF($H73&lt;$I73,IF(OR($W73="PP",$W73="SN"),'[1]pravidla turnaje'!$A$3,'[1]pravidla turnaje'!$A$2),IF($H73&gt;$I73,IF(OR($W73="PP",$W73="SN"),'[1]pravidla turnaje'!$A$5,'[1]pravidla turnaje'!$A$6),'[1]pravidla turnaje'!$A$4)))</f>
        <v>0</v>
      </c>
      <c r="N73" s="43">
        <f t="shared" si="9"/>
        <v>35</v>
      </c>
      <c r="O73" s="44">
        <f t="shared" si="9"/>
        <v>31</v>
      </c>
      <c r="P73" s="45" t="str">
        <f>VLOOKUP($C73,'[1]pravidla turnaje'!$A$64:$B$83,2,0)</f>
        <v>C</v>
      </c>
      <c r="Q73" s="46" t="str">
        <f t="shared" si="15"/>
        <v>11:20 - 11:30</v>
      </c>
      <c r="R73" s="47" t="s">
        <v>103</v>
      </c>
      <c r="S73" s="48" t="str">
        <f>IFERROR(VLOOKUP(F73,[1]Tabulka!$B$4:$C$239,2,0),"")</f>
        <v>Drtina / 
Ordoš</v>
      </c>
      <c r="T73" s="49" t="str">
        <f>IFERROR(VLOOKUP(G73,[1]Tabulka!$B$4:$C$239,2,0),"")</f>
        <v>Uher / 
Málek</v>
      </c>
      <c r="U73" s="50"/>
      <c r="V73" s="51"/>
      <c r="W73" s="52"/>
      <c r="X73" s="53"/>
      <c r="Y73" s="54"/>
      <c r="Z73" s="53"/>
      <c r="AA73" s="54"/>
      <c r="AB73" s="55" t="s">
        <v>35</v>
      </c>
      <c r="AC73" s="56" t="str">
        <f t="shared" si="16"/>
        <v>C18</v>
      </c>
      <c r="AD73" s="57">
        <f>COUNTIF($AB$3:$AB73,AB73)</f>
        <v>18</v>
      </c>
      <c r="AE73" s="58">
        <f>IF(AD73=1,'[1]pravidla turnaje'!$C$60,VLOOKUP(CONCATENATE(AB73,AD73-1),$AC$2:$AF72,3,0)+VLOOKUP(CONCATENATE(AB73,AD73-1),$AC$2:$AF72,4,0))</f>
        <v>0.47222222222222182</v>
      </c>
      <c r="AF73" s="59">
        <f>IF($E73="",('[1]pravidla turnaje'!#REF!/24/60),(VLOOKUP("x",'[1]pravidla turnaje'!$A$31:$D$58,4,0)/60/24))</f>
        <v>6.9444444444444441E-3</v>
      </c>
    </row>
    <row r="74" spans="1:32" ht="18">
      <c r="A74" s="39">
        <f t="shared" si="11"/>
        <v>30</v>
      </c>
      <c r="B74" s="39">
        <f t="shared" si="11"/>
        <v>30</v>
      </c>
      <c r="C74" s="39">
        <f t="shared" si="12"/>
        <v>30</v>
      </c>
      <c r="D74" s="40" t="str">
        <f t="shared" si="13"/>
        <v>33_36</v>
      </c>
      <c r="E74" s="41" t="str">
        <f t="shared" si="14"/>
        <v>N</v>
      </c>
      <c r="F74" s="63">
        <v>36</v>
      </c>
      <c r="G74" s="63">
        <v>33</v>
      </c>
      <c r="H74" s="39" t="str">
        <f t="shared" si="10"/>
        <v/>
      </c>
      <c r="I74" s="40" t="str">
        <f t="shared" si="10"/>
        <v/>
      </c>
      <c r="J74" s="43" t="str">
        <f>VLOOKUP(F74,[1]Tabulka!$B$4:$Q$239,16,0)</f>
        <v/>
      </c>
      <c r="K74" s="40" t="str">
        <f>VLOOKUP(G74,[1]Tabulka!$B$4:$Q$239,16,0)</f>
        <v/>
      </c>
      <c r="L74" s="43">
        <f>IF($E74="N",'[1]pravidla turnaje'!$A$6,IF($H74&gt;$I74,IF(OR($W74="PP",W74="SN"),'[1]pravidla turnaje'!$A$3,'[1]pravidla turnaje'!$A$2),IF($H74&lt;$I74,IF(OR($W74="PP",W74="SN"),'[1]pravidla turnaje'!$A$5,'[1]pravidla turnaje'!$A$6),'[1]pravidla turnaje'!$A$4)))</f>
        <v>0</v>
      </c>
      <c r="M74" s="40">
        <f>IF($E74="N",'[1]pravidla turnaje'!$A$6,IF($H74&lt;$I74,IF(OR($W74="PP",$W74="SN"),'[1]pravidla turnaje'!$A$3,'[1]pravidla turnaje'!$A$2),IF($H74&gt;$I74,IF(OR($W74="PP",$W74="SN"),'[1]pravidla turnaje'!$A$5,'[1]pravidla turnaje'!$A$6),'[1]pravidla turnaje'!$A$4)))</f>
        <v>0</v>
      </c>
      <c r="N74" s="43">
        <f t="shared" si="9"/>
        <v>36</v>
      </c>
      <c r="O74" s="44">
        <f t="shared" si="9"/>
        <v>33</v>
      </c>
      <c r="P74" s="45" t="str">
        <f>VLOOKUP($C74,'[1]pravidla turnaje'!$A$64:$B$83,2,0)</f>
        <v>C</v>
      </c>
      <c r="Q74" s="46" t="str">
        <f t="shared" si="15"/>
        <v>11:20 - 11:30</v>
      </c>
      <c r="R74" s="47" t="s">
        <v>104</v>
      </c>
      <c r="S74" s="48" t="str">
        <f>IFERROR(VLOOKUP(F74,[1]Tabulka!$B$4:$C$239,2,0),"")</f>
        <v>Nový / 
Onufer</v>
      </c>
      <c r="T74" s="49" t="str">
        <f>IFERROR(VLOOKUP(G74,[1]Tabulka!$B$4:$C$239,2,0),"")</f>
        <v>Beneš / 
Hašpl</v>
      </c>
      <c r="U74" s="50"/>
      <c r="V74" s="51"/>
      <c r="W74" s="52"/>
      <c r="X74" s="53"/>
      <c r="Y74" s="54"/>
      <c r="Z74" s="53"/>
      <c r="AA74" s="54"/>
      <c r="AB74" s="55" t="s">
        <v>5</v>
      </c>
      <c r="AC74" s="56" t="str">
        <f t="shared" si="16"/>
        <v>D18</v>
      </c>
      <c r="AD74" s="57">
        <f>COUNTIF($AB$3:$AB74,AB74)</f>
        <v>18</v>
      </c>
      <c r="AE74" s="58">
        <f>IF(AD74=1,'[1]pravidla turnaje'!$C$60,VLOOKUP(CONCATENATE(AB74,AD74-1),$AC$2:$AF73,3,0)+VLOOKUP(CONCATENATE(AB74,AD74-1),$AC$2:$AF73,4,0))</f>
        <v>0.47222222222222182</v>
      </c>
      <c r="AF74" s="59">
        <f>IF($E74="",('[1]pravidla turnaje'!#REF!/24/60),(VLOOKUP("x",'[1]pravidla turnaje'!$A$31:$D$58,4,0)/60/24))</f>
        <v>6.9444444444444441E-3</v>
      </c>
    </row>
    <row r="75" spans="1:32" ht="18">
      <c r="A75" s="39">
        <f t="shared" si="11"/>
        <v>30</v>
      </c>
      <c r="B75" s="39">
        <f t="shared" si="11"/>
        <v>30</v>
      </c>
      <c r="C75" s="39">
        <f t="shared" si="12"/>
        <v>30</v>
      </c>
      <c r="D75" s="40" t="str">
        <f t="shared" si="13"/>
        <v>32_34</v>
      </c>
      <c r="E75" s="41" t="str">
        <f t="shared" si="14"/>
        <v>N</v>
      </c>
      <c r="F75" s="63">
        <v>34</v>
      </c>
      <c r="G75" s="63">
        <v>32</v>
      </c>
      <c r="H75" s="39" t="str">
        <f t="shared" si="10"/>
        <v/>
      </c>
      <c r="I75" s="40" t="str">
        <f t="shared" si="10"/>
        <v/>
      </c>
      <c r="J75" s="43" t="str">
        <f>VLOOKUP(F75,[1]Tabulka!$B$4:$Q$239,16,0)</f>
        <v/>
      </c>
      <c r="K75" s="40" t="str">
        <f>VLOOKUP(G75,[1]Tabulka!$B$4:$Q$239,16,0)</f>
        <v/>
      </c>
      <c r="L75" s="43">
        <f>IF($E75="N",'[1]pravidla turnaje'!$A$6,IF($H75&gt;$I75,IF(OR($W75="PP",W75="SN"),'[1]pravidla turnaje'!$A$3,'[1]pravidla turnaje'!$A$2),IF($H75&lt;$I75,IF(OR($W75="PP",W75="SN"),'[1]pravidla turnaje'!$A$5,'[1]pravidla turnaje'!$A$6),'[1]pravidla turnaje'!$A$4)))</f>
        <v>0</v>
      </c>
      <c r="M75" s="40">
        <f>IF($E75="N",'[1]pravidla turnaje'!$A$6,IF($H75&lt;$I75,IF(OR($W75="PP",$W75="SN"),'[1]pravidla turnaje'!$A$3,'[1]pravidla turnaje'!$A$2),IF($H75&gt;$I75,IF(OR($W75="PP",$W75="SN"),'[1]pravidla turnaje'!$A$5,'[1]pravidla turnaje'!$A$6),'[1]pravidla turnaje'!$A$4)))</f>
        <v>0</v>
      </c>
      <c r="N75" s="43">
        <f t="shared" si="9"/>
        <v>34</v>
      </c>
      <c r="O75" s="44">
        <f t="shared" si="9"/>
        <v>32</v>
      </c>
      <c r="P75" s="45" t="str">
        <f>VLOOKUP($C75,'[1]pravidla turnaje'!$A$64:$B$83,2,0)</f>
        <v>C</v>
      </c>
      <c r="Q75" s="46" t="str">
        <f t="shared" si="15"/>
        <v>11:30 - 11:40</v>
      </c>
      <c r="R75" s="47" t="s">
        <v>105</v>
      </c>
      <c r="S75" s="48" t="str">
        <f>IFERROR(VLOOKUP(F75,[1]Tabulka!$B$4:$C$239,2,0),"")</f>
        <v>Vacek / 
Svoboda</v>
      </c>
      <c r="T75" s="49" t="str">
        <f>IFERROR(VLOOKUP(G75,[1]Tabulka!$B$4:$C$239,2,0),"")</f>
        <v>Stummer / 
Hlava</v>
      </c>
      <c r="U75" s="50"/>
      <c r="V75" s="51"/>
      <c r="W75" s="52"/>
      <c r="X75" s="53"/>
      <c r="Y75" s="54"/>
      <c r="Z75" s="53"/>
      <c r="AA75" s="54"/>
      <c r="AB75" s="55" t="s">
        <v>31</v>
      </c>
      <c r="AC75" s="56" t="str">
        <f t="shared" si="16"/>
        <v>A19</v>
      </c>
      <c r="AD75" s="57">
        <f>COUNTIF($AB$3:$AB75,AB75)</f>
        <v>19</v>
      </c>
      <c r="AE75" s="58">
        <f>IF(AD75=1,'[1]pravidla turnaje'!$C$60,VLOOKUP(CONCATENATE(AB75,AD75-1),$AC$2:$AF74,3,0)+VLOOKUP(CONCATENATE(AB75,AD75-1),$AC$2:$AF74,4,0))</f>
        <v>0.47916666666666624</v>
      </c>
      <c r="AF75" s="59">
        <f>IF($E75="",('[1]pravidla turnaje'!#REF!/24/60),(VLOOKUP("x",'[1]pravidla turnaje'!$A$31:$D$58,4,0)/60/24))</f>
        <v>6.9444444444444441E-3</v>
      </c>
    </row>
    <row r="76" spans="1:32" ht="18">
      <c r="A76" s="39">
        <f t="shared" si="11"/>
        <v>40</v>
      </c>
      <c r="B76" s="39">
        <f t="shared" si="11"/>
        <v>40</v>
      </c>
      <c r="C76" s="39">
        <f t="shared" si="12"/>
        <v>40</v>
      </c>
      <c r="D76" s="40" t="str">
        <f t="shared" si="13"/>
        <v>41_45</v>
      </c>
      <c r="E76" s="41" t="str">
        <f t="shared" si="14"/>
        <v>N</v>
      </c>
      <c r="F76" s="63">
        <v>45</v>
      </c>
      <c r="G76" s="63">
        <v>41</v>
      </c>
      <c r="H76" s="39" t="str">
        <f t="shared" si="10"/>
        <v/>
      </c>
      <c r="I76" s="40" t="str">
        <f t="shared" si="10"/>
        <v/>
      </c>
      <c r="J76" s="43" t="str">
        <f>VLOOKUP(F76,[1]Tabulka!$B$4:$Q$239,16,0)</f>
        <v/>
      </c>
      <c r="K76" s="40" t="str">
        <f>VLOOKUP(G76,[1]Tabulka!$B$4:$Q$239,16,0)</f>
        <v/>
      </c>
      <c r="L76" s="43">
        <f>IF($E76="N",'[1]pravidla turnaje'!$A$6,IF($H76&gt;$I76,IF(OR($W76="PP",W76="SN"),'[1]pravidla turnaje'!$A$3,'[1]pravidla turnaje'!$A$2),IF($H76&lt;$I76,IF(OR($W76="PP",W76="SN"),'[1]pravidla turnaje'!$A$5,'[1]pravidla turnaje'!$A$6),'[1]pravidla turnaje'!$A$4)))</f>
        <v>0</v>
      </c>
      <c r="M76" s="40">
        <f>IF($E76="N",'[1]pravidla turnaje'!$A$6,IF($H76&lt;$I76,IF(OR($W76="PP",$W76="SN"),'[1]pravidla turnaje'!$A$3,'[1]pravidla turnaje'!$A$2),IF($H76&gt;$I76,IF(OR($W76="PP",$W76="SN"),'[1]pravidla turnaje'!$A$5,'[1]pravidla turnaje'!$A$6),'[1]pravidla turnaje'!$A$4)))</f>
        <v>0</v>
      </c>
      <c r="N76" s="43">
        <f t="shared" si="9"/>
        <v>45</v>
      </c>
      <c r="O76" s="44">
        <f t="shared" si="9"/>
        <v>41</v>
      </c>
      <c r="P76" s="45" t="str">
        <f>VLOOKUP($C76,'[1]pravidla turnaje'!$A$64:$B$83,2,0)</f>
        <v>D</v>
      </c>
      <c r="Q76" s="46" t="str">
        <f t="shared" si="15"/>
        <v>11:30 - 11:40</v>
      </c>
      <c r="R76" s="47" t="s">
        <v>106</v>
      </c>
      <c r="S76" s="48" t="str">
        <f>IFERROR(VLOOKUP(F76,[1]Tabulka!$B$4:$C$239,2,0),"")</f>
        <v>Hub / 
Pagáč</v>
      </c>
      <c r="T76" s="49" t="str">
        <f>IFERROR(VLOOKUP(G76,[1]Tabulka!$B$4:$C$239,2,0),"")</f>
        <v>Chudomský / 
Ryšavý</v>
      </c>
      <c r="U76" s="50"/>
      <c r="V76" s="51"/>
      <c r="W76" s="52"/>
      <c r="X76" s="53"/>
      <c r="Y76" s="54"/>
      <c r="Z76" s="53"/>
      <c r="AA76" s="54"/>
      <c r="AB76" s="55" t="s">
        <v>33</v>
      </c>
      <c r="AC76" s="56" t="str">
        <f t="shared" si="16"/>
        <v>B19</v>
      </c>
      <c r="AD76" s="57">
        <f>COUNTIF($AB$3:$AB76,AB76)</f>
        <v>19</v>
      </c>
      <c r="AE76" s="58">
        <f>IF(AD76=1,'[1]pravidla turnaje'!$C$60,VLOOKUP(CONCATENATE(AB76,AD76-1),$AC$2:$AF75,3,0)+VLOOKUP(CONCATENATE(AB76,AD76-1),$AC$2:$AF75,4,0))</f>
        <v>0.47916666666666624</v>
      </c>
      <c r="AF76" s="59">
        <f>IF($E76="",('[1]pravidla turnaje'!#REF!/24/60),(VLOOKUP("x",'[1]pravidla turnaje'!$A$31:$D$58,4,0)/60/24))</f>
        <v>6.9444444444444441E-3</v>
      </c>
    </row>
    <row r="77" spans="1:32" ht="18">
      <c r="A77" s="39">
        <f t="shared" si="11"/>
        <v>40</v>
      </c>
      <c r="B77" s="39">
        <f t="shared" si="11"/>
        <v>40</v>
      </c>
      <c r="C77" s="39">
        <f t="shared" si="12"/>
        <v>40</v>
      </c>
      <c r="D77" s="40" t="str">
        <f t="shared" si="13"/>
        <v>43_46</v>
      </c>
      <c r="E77" s="41" t="str">
        <f t="shared" si="14"/>
        <v>N</v>
      </c>
      <c r="F77" s="63">
        <v>46</v>
      </c>
      <c r="G77" s="63">
        <v>43</v>
      </c>
      <c r="H77" s="39" t="str">
        <f t="shared" si="10"/>
        <v/>
      </c>
      <c r="I77" s="40" t="str">
        <f t="shared" si="10"/>
        <v/>
      </c>
      <c r="J77" s="43" t="str">
        <f>VLOOKUP(F77,[1]Tabulka!$B$4:$Q$239,16,0)</f>
        <v/>
      </c>
      <c r="K77" s="40" t="str">
        <f>VLOOKUP(G77,[1]Tabulka!$B$4:$Q$239,16,0)</f>
        <v/>
      </c>
      <c r="L77" s="43">
        <f>IF($E77="N",'[1]pravidla turnaje'!$A$6,IF($H77&gt;$I77,IF(OR($W77="PP",W77="SN"),'[1]pravidla turnaje'!$A$3,'[1]pravidla turnaje'!$A$2),IF($H77&lt;$I77,IF(OR($W77="PP",W77="SN"),'[1]pravidla turnaje'!$A$5,'[1]pravidla turnaje'!$A$6),'[1]pravidla turnaje'!$A$4)))</f>
        <v>0</v>
      </c>
      <c r="M77" s="40">
        <f>IF($E77="N",'[1]pravidla turnaje'!$A$6,IF($H77&lt;$I77,IF(OR($W77="PP",$W77="SN"),'[1]pravidla turnaje'!$A$3,'[1]pravidla turnaje'!$A$2),IF($H77&gt;$I77,IF(OR($W77="PP",$W77="SN"),'[1]pravidla turnaje'!$A$5,'[1]pravidla turnaje'!$A$6),'[1]pravidla turnaje'!$A$4)))</f>
        <v>0</v>
      </c>
      <c r="N77" s="43">
        <f t="shared" si="9"/>
        <v>46</v>
      </c>
      <c r="O77" s="44">
        <f t="shared" si="9"/>
        <v>43</v>
      </c>
      <c r="P77" s="45" t="str">
        <f>VLOOKUP($C77,'[1]pravidla turnaje'!$A$64:$B$83,2,0)</f>
        <v>D</v>
      </c>
      <c r="Q77" s="46" t="str">
        <f t="shared" si="15"/>
        <v>11:30 - 11:40</v>
      </c>
      <c r="R77" s="47" t="s">
        <v>107</v>
      </c>
      <c r="S77" s="48" t="str">
        <f>IFERROR(VLOOKUP(F77,[1]Tabulka!$B$4:$C$239,2,0),"")</f>
        <v>Vojta / 
Nikolič</v>
      </c>
      <c r="T77" s="49" t="str">
        <f>IFERROR(VLOOKUP(G77,[1]Tabulka!$B$4:$C$239,2,0),"")</f>
        <v>Valenta / 
Hron</v>
      </c>
      <c r="U77" s="50"/>
      <c r="V77" s="51"/>
      <c r="W77" s="52"/>
      <c r="X77" s="53"/>
      <c r="Y77" s="54"/>
      <c r="Z77" s="53"/>
      <c r="AA77" s="54"/>
      <c r="AB77" s="55" t="s">
        <v>35</v>
      </c>
      <c r="AC77" s="56" t="str">
        <f t="shared" si="16"/>
        <v>C19</v>
      </c>
      <c r="AD77" s="57">
        <f>COUNTIF($AB$3:$AB77,AB77)</f>
        <v>19</v>
      </c>
      <c r="AE77" s="58">
        <f>IF(AD77=1,'[1]pravidla turnaje'!$C$60,VLOOKUP(CONCATENATE(AB77,AD77-1),$AC$2:$AF76,3,0)+VLOOKUP(CONCATENATE(AB77,AD77-1),$AC$2:$AF76,4,0))</f>
        <v>0.47916666666666624</v>
      </c>
      <c r="AF77" s="59">
        <f>IF($E77="",('[1]pravidla turnaje'!#REF!/24/60),(VLOOKUP("x",'[1]pravidla turnaje'!$A$31:$D$58,4,0)/60/24))</f>
        <v>6.9444444444444441E-3</v>
      </c>
    </row>
    <row r="78" spans="1:32" ht="18">
      <c r="A78" s="39">
        <f t="shared" si="11"/>
        <v>40</v>
      </c>
      <c r="B78" s="39">
        <f t="shared" si="11"/>
        <v>40</v>
      </c>
      <c r="C78" s="39">
        <f t="shared" si="12"/>
        <v>40</v>
      </c>
      <c r="D78" s="40" t="str">
        <f t="shared" si="13"/>
        <v>42_44</v>
      </c>
      <c r="E78" s="41" t="str">
        <f t="shared" si="14"/>
        <v>N</v>
      </c>
      <c r="F78" s="63">
        <v>44</v>
      </c>
      <c r="G78" s="63">
        <v>42</v>
      </c>
      <c r="H78" s="39" t="str">
        <f t="shared" si="10"/>
        <v/>
      </c>
      <c r="I78" s="40" t="str">
        <f t="shared" si="10"/>
        <v/>
      </c>
      <c r="J78" s="43" t="str">
        <f>VLOOKUP(F78,[1]Tabulka!$B$4:$Q$239,16,0)</f>
        <v/>
      </c>
      <c r="K78" s="40" t="str">
        <f>VLOOKUP(G78,[1]Tabulka!$B$4:$Q$239,16,0)</f>
        <v/>
      </c>
      <c r="L78" s="43">
        <f>IF($E78="N",'[1]pravidla turnaje'!$A$6,IF($H78&gt;$I78,IF(OR($W78="PP",W78="SN"),'[1]pravidla turnaje'!$A$3,'[1]pravidla turnaje'!$A$2),IF($H78&lt;$I78,IF(OR($W78="PP",W78="SN"),'[1]pravidla turnaje'!$A$5,'[1]pravidla turnaje'!$A$6),'[1]pravidla turnaje'!$A$4)))</f>
        <v>0</v>
      </c>
      <c r="M78" s="40">
        <f>IF($E78="N",'[1]pravidla turnaje'!$A$6,IF($H78&lt;$I78,IF(OR($W78="PP",$W78="SN"),'[1]pravidla turnaje'!$A$3,'[1]pravidla turnaje'!$A$2),IF($H78&gt;$I78,IF(OR($W78="PP",$W78="SN"),'[1]pravidla turnaje'!$A$5,'[1]pravidla turnaje'!$A$6),'[1]pravidla turnaje'!$A$4)))</f>
        <v>0</v>
      </c>
      <c r="N78" s="43">
        <f t="shared" si="9"/>
        <v>44</v>
      </c>
      <c r="O78" s="44">
        <f t="shared" si="9"/>
        <v>42</v>
      </c>
      <c r="P78" s="45" t="str">
        <f>VLOOKUP($C78,'[1]pravidla turnaje'!$A$64:$B$83,2,0)</f>
        <v>D</v>
      </c>
      <c r="Q78" s="46" t="str">
        <f t="shared" si="15"/>
        <v>11:30 - 11:40</v>
      </c>
      <c r="R78" s="47" t="s">
        <v>108</v>
      </c>
      <c r="S78" s="48" t="str">
        <f>IFERROR(VLOOKUP(F78,[1]Tabulka!$B$4:$C$239,2,0),"")</f>
        <v>Výborný / 
Aster</v>
      </c>
      <c r="T78" s="49" t="str">
        <f>IFERROR(VLOOKUP(G78,[1]Tabulka!$B$4:$C$239,2,0),"")</f>
        <v>Janáček / 
Patera</v>
      </c>
      <c r="U78" s="50"/>
      <c r="V78" s="51"/>
      <c r="W78" s="52"/>
      <c r="X78" s="53"/>
      <c r="Y78" s="54"/>
      <c r="Z78" s="53"/>
      <c r="AA78" s="54"/>
      <c r="AB78" s="55" t="s">
        <v>5</v>
      </c>
      <c r="AC78" s="56" t="str">
        <f t="shared" si="16"/>
        <v>D19</v>
      </c>
      <c r="AD78" s="57">
        <f>COUNTIF($AB$3:$AB78,AB78)</f>
        <v>19</v>
      </c>
      <c r="AE78" s="58">
        <f>IF(AD78=1,'[1]pravidla turnaje'!$C$60,VLOOKUP(CONCATENATE(AB78,AD78-1),$AC$2:$AF77,3,0)+VLOOKUP(CONCATENATE(AB78,AD78-1),$AC$2:$AF77,4,0))</f>
        <v>0.47916666666666624</v>
      </c>
      <c r="AF78" s="59">
        <f>IF($E78="",('[1]pravidla turnaje'!#REF!/24/60),(VLOOKUP("x",'[1]pravidla turnaje'!$A$31:$D$58,4,0)/60/24))</f>
        <v>6.9444444444444441E-3</v>
      </c>
    </row>
    <row r="79" spans="1:32" ht="18">
      <c r="A79" s="39">
        <f t="shared" si="11"/>
        <v>50</v>
      </c>
      <c r="B79" s="39">
        <f t="shared" si="11"/>
        <v>50</v>
      </c>
      <c r="C79" s="39">
        <f t="shared" si="12"/>
        <v>50</v>
      </c>
      <c r="D79" s="40" t="str">
        <f t="shared" si="13"/>
        <v>51_55</v>
      </c>
      <c r="E79" s="41" t="str">
        <f t="shared" si="14"/>
        <v>N</v>
      </c>
      <c r="F79" s="63">
        <v>55</v>
      </c>
      <c r="G79" s="63">
        <v>51</v>
      </c>
      <c r="H79" s="39" t="str">
        <f t="shared" si="10"/>
        <v/>
      </c>
      <c r="I79" s="40" t="str">
        <f t="shared" si="10"/>
        <v/>
      </c>
      <c r="J79" s="43" t="str">
        <f>VLOOKUP(F79,[1]Tabulka!$B$4:$Q$239,16,0)</f>
        <v/>
      </c>
      <c r="K79" s="40" t="str">
        <f>VLOOKUP(G79,[1]Tabulka!$B$4:$Q$239,16,0)</f>
        <v/>
      </c>
      <c r="L79" s="43">
        <f>IF($E79="N",'[1]pravidla turnaje'!$A$6,IF($H79&gt;$I79,IF(OR($W79="PP",W79="SN"),'[1]pravidla turnaje'!$A$3,'[1]pravidla turnaje'!$A$2),IF($H79&lt;$I79,IF(OR($W79="PP",W79="SN"),'[1]pravidla turnaje'!$A$5,'[1]pravidla turnaje'!$A$6),'[1]pravidla turnaje'!$A$4)))</f>
        <v>0</v>
      </c>
      <c r="M79" s="40">
        <f>IF($E79="N",'[1]pravidla turnaje'!$A$6,IF($H79&lt;$I79,IF(OR($W79="PP",$W79="SN"),'[1]pravidla turnaje'!$A$3,'[1]pravidla turnaje'!$A$2),IF($H79&gt;$I79,IF(OR($W79="PP",$W79="SN"),'[1]pravidla turnaje'!$A$5,'[1]pravidla turnaje'!$A$6),'[1]pravidla turnaje'!$A$4)))</f>
        <v>0</v>
      </c>
      <c r="N79" s="43">
        <f t="shared" si="9"/>
        <v>55</v>
      </c>
      <c r="O79" s="44">
        <f t="shared" si="9"/>
        <v>51</v>
      </c>
      <c r="P79" s="45" t="str">
        <f>VLOOKUP($C79,'[1]pravidla turnaje'!$A$64:$B$83,2,0)</f>
        <v>E</v>
      </c>
      <c r="Q79" s="46" t="str">
        <f t="shared" si="15"/>
        <v>11:40 - 11:50</v>
      </c>
      <c r="R79" s="47" t="s">
        <v>109</v>
      </c>
      <c r="S79" s="48" t="str">
        <f>IFERROR(VLOOKUP(F79,[1]Tabulka!$B$4:$C$239,2,0),"")</f>
        <v>Tichý / 
Chyna</v>
      </c>
      <c r="T79" s="49" t="str">
        <f>IFERROR(VLOOKUP(G79,[1]Tabulka!$B$4:$C$239,2,0),"")</f>
        <v>Černý / 
Jiroud</v>
      </c>
      <c r="U79" s="50"/>
      <c r="V79" s="51"/>
      <c r="W79" s="52"/>
      <c r="X79" s="53"/>
      <c r="Y79" s="54"/>
      <c r="Z79" s="53"/>
      <c r="AA79" s="54"/>
      <c r="AB79" s="55" t="s">
        <v>31</v>
      </c>
      <c r="AC79" s="56" t="str">
        <f t="shared" si="16"/>
        <v>A20</v>
      </c>
      <c r="AD79" s="57">
        <f>COUNTIF($AB$3:$AB79,AB79)</f>
        <v>20</v>
      </c>
      <c r="AE79" s="58">
        <f>IF(AD79=1,'[1]pravidla turnaje'!$C$60,VLOOKUP(CONCATENATE(AB79,AD79-1),$AC$2:$AF78,3,0)+VLOOKUP(CONCATENATE(AB79,AD79-1),$AC$2:$AF78,4,0))</f>
        <v>0.48611111111111066</v>
      </c>
      <c r="AF79" s="59">
        <f>IF($E79="",('[1]pravidla turnaje'!#REF!/24/60),(VLOOKUP("x",'[1]pravidla turnaje'!$A$31:$D$58,4,0)/60/24))</f>
        <v>6.9444444444444441E-3</v>
      </c>
    </row>
    <row r="80" spans="1:32" ht="18">
      <c r="A80" s="39">
        <f t="shared" si="11"/>
        <v>50</v>
      </c>
      <c r="B80" s="39">
        <f t="shared" si="11"/>
        <v>50</v>
      </c>
      <c r="C80" s="39">
        <f t="shared" si="12"/>
        <v>50</v>
      </c>
      <c r="D80" s="40" t="str">
        <f t="shared" si="13"/>
        <v>53_56</v>
      </c>
      <c r="E80" s="41" t="str">
        <f t="shared" si="14"/>
        <v>N</v>
      </c>
      <c r="F80" s="63">
        <v>56</v>
      </c>
      <c r="G80" s="63">
        <v>53</v>
      </c>
      <c r="H80" s="39" t="str">
        <f t="shared" si="10"/>
        <v/>
      </c>
      <c r="I80" s="40" t="str">
        <f t="shared" si="10"/>
        <v/>
      </c>
      <c r="J80" s="43" t="str">
        <f>VLOOKUP(F80,[1]Tabulka!$B$4:$Q$239,16,0)</f>
        <v/>
      </c>
      <c r="K80" s="40" t="str">
        <f>VLOOKUP(G80,[1]Tabulka!$B$4:$Q$239,16,0)</f>
        <v/>
      </c>
      <c r="L80" s="43">
        <f>IF($E80="N",'[1]pravidla turnaje'!$A$6,IF($H80&gt;$I80,IF(OR($W80="PP",W80="SN"),'[1]pravidla turnaje'!$A$3,'[1]pravidla turnaje'!$A$2),IF($H80&lt;$I80,IF(OR($W80="PP",W80="SN"),'[1]pravidla turnaje'!$A$5,'[1]pravidla turnaje'!$A$6),'[1]pravidla turnaje'!$A$4)))</f>
        <v>0</v>
      </c>
      <c r="M80" s="40">
        <f>IF($E80="N",'[1]pravidla turnaje'!$A$6,IF($H80&lt;$I80,IF(OR($W80="PP",$W80="SN"),'[1]pravidla turnaje'!$A$3,'[1]pravidla turnaje'!$A$2),IF($H80&gt;$I80,IF(OR($W80="PP",$W80="SN"),'[1]pravidla turnaje'!$A$5,'[1]pravidla turnaje'!$A$6),'[1]pravidla turnaje'!$A$4)))</f>
        <v>0</v>
      </c>
      <c r="N80" s="43">
        <f t="shared" si="9"/>
        <v>56</v>
      </c>
      <c r="O80" s="44">
        <f t="shared" si="9"/>
        <v>53</v>
      </c>
      <c r="P80" s="45" t="str">
        <f>VLOOKUP($C80,'[1]pravidla turnaje'!$A$64:$B$83,2,0)</f>
        <v>E</v>
      </c>
      <c r="Q80" s="46" t="str">
        <f t="shared" si="15"/>
        <v>11:40 - 11:50</v>
      </c>
      <c r="R80" s="47" t="s">
        <v>110</v>
      </c>
      <c r="S80" s="48" t="str">
        <f>IFERROR(VLOOKUP(F80,[1]Tabulka!$B$4:$C$239,2,0),"")</f>
        <v>Severa / 
Weiss</v>
      </c>
      <c r="T80" s="49" t="str">
        <f>IFERROR(VLOOKUP(G80,[1]Tabulka!$B$4:$C$239,2,0),"")</f>
        <v>Hrůza / 
Rychlý</v>
      </c>
      <c r="U80" s="50"/>
      <c r="V80" s="51"/>
      <c r="W80" s="52"/>
      <c r="X80" s="53"/>
      <c r="Y80" s="54"/>
      <c r="Z80" s="53"/>
      <c r="AA80" s="54"/>
      <c r="AB80" s="55" t="s">
        <v>33</v>
      </c>
      <c r="AC80" s="56" t="str">
        <f t="shared" si="16"/>
        <v>B20</v>
      </c>
      <c r="AD80" s="57">
        <f>COUNTIF($AB$3:$AB80,AB80)</f>
        <v>20</v>
      </c>
      <c r="AE80" s="58">
        <f>IF(AD80=1,'[1]pravidla turnaje'!$C$60,VLOOKUP(CONCATENATE(AB80,AD80-1),$AC$2:$AF79,3,0)+VLOOKUP(CONCATENATE(AB80,AD80-1),$AC$2:$AF79,4,0))</f>
        <v>0.48611111111111066</v>
      </c>
      <c r="AF80" s="59">
        <f>IF($E80="",('[1]pravidla turnaje'!#REF!/24/60),(VLOOKUP("x",'[1]pravidla turnaje'!$A$31:$D$58,4,0)/60/24))</f>
        <v>6.9444444444444441E-3</v>
      </c>
    </row>
    <row r="81" spans="1:32" ht="18">
      <c r="A81" s="39">
        <f t="shared" si="11"/>
        <v>50</v>
      </c>
      <c r="B81" s="39">
        <f t="shared" si="11"/>
        <v>50</v>
      </c>
      <c r="C81" s="39">
        <f t="shared" si="12"/>
        <v>50</v>
      </c>
      <c r="D81" s="40" t="str">
        <f t="shared" si="13"/>
        <v>52_54</v>
      </c>
      <c r="E81" s="41" t="str">
        <f t="shared" si="14"/>
        <v>N</v>
      </c>
      <c r="F81" s="63">
        <v>54</v>
      </c>
      <c r="G81" s="63">
        <v>52</v>
      </c>
      <c r="H81" s="39" t="str">
        <f t="shared" si="10"/>
        <v/>
      </c>
      <c r="I81" s="40" t="str">
        <f t="shared" si="10"/>
        <v/>
      </c>
      <c r="J81" s="43" t="str">
        <f>VLOOKUP(F81,[1]Tabulka!$B$4:$Q$239,16,0)</f>
        <v/>
      </c>
      <c r="K81" s="40" t="str">
        <f>VLOOKUP(G81,[1]Tabulka!$B$4:$Q$239,16,0)</f>
        <v/>
      </c>
      <c r="L81" s="43">
        <f>IF($E81="N",'[1]pravidla turnaje'!$A$6,IF($H81&gt;$I81,IF(OR($W81="PP",W81="SN"),'[1]pravidla turnaje'!$A$3,'[1]pravidla turnaje'!$A$2),IF($H81&lt;$I81,IF(OR($W81="PP",W81="SN"),'[1]pravidla turnaje'!$A$5,'[1]pravidla turnaje'!$A$6),'[1]pravidla turnaje'!$A$4)))</f>
        <v>0</v>
      </c>
      <c r="M81" s="40">
        <f>IF($E81="N",'[1]pravidla turnaje'!$A$6,IF($H81&lt;$I81,IF(OR($W81="PP",$W81="SN"),'[1]pravidla turnaje'!$A$3,'[1]pravidla turnaje'!$A$2),IF($H81&gt;$I81,IF(OR($W81="PP",$W81="SN"),'[1]pravidla turnaje'!$A$5,'[1]pravidla turnaje'!$A$6),'[1]pravidla turnaje'!$A$4)))</f>
        <v>0</v>
      </c>
      <c r="N81" s="43">
        <f t="shared" si="9"/>
        <v>54</v>
      </c>
      <c r="O81" s="44">
        <f t="shared" si="9"/>
        <v>52</v>
      </c>
      <c r="P81" s="45" t="str">
        <f>VLOOKUP($C81,'[1]pravidla turnaje'!$A$64:$B$83,2,0)</f>
        <v>E</v>
      </c>
      <c r="Q81" s="46" t="str">
        <f t="shared" si="15"/>
        <v>11:40 - 11:50</v>
      </c>
      <c r="R81" s="47" t="s">
        <v>111</v>
      </c>
      <c r="S81" s="48" t="str">
        <f>IFERROR(VLOOKUP(F81,[1]Tabulka!$B$4:$C$239,2,0),"")</f>
        <v>Krbec / 
Netopilík</v>
      </c>
      <c r="T81" s="49" t="str">
        <f>IFERROR(VLOOKUP(G81,[1]Tabulka!$B$4:$C$239,2,0),"")</f>
        <v>Novák / 
Stránský</v>
      </c>
      <c r="U81" s="50"/>
      <c r="V81" s="51"/>
      <c r="W81" s="52"/>
      <c r="X81" s="53"/>
      <c r="Y81" s="54"/>
      <c r="Z81" s="53"/>
      <c r="AA81" s="54"/>
      <c r="AB81" s="55" t="s">
        <v>35</v>
      </c>
      <c r="AC81" s="56" t="str">
        <f t="shared" si="16"/>
        <v>C20</v>
      </c>
      <c r="AD81" s="57">
        <f>COUNTIF($AB$3:$AB81,AB81)</f>
        <v>20</v>
      </c>
      <c r="AE81" s="58">
        <f>IF(AD81=1,'[1]pravidla turnaje'!$C$60,VLOOKUP(CONCATENATE(AB81,AD81-1),$AC$2:$AF80,3,0)+VLOOKUP(CONCATENATE(AB81,AD81-1),$AC$2:$AF80,4,0))</f>
        <v>0.48611111111111066</v>
      </c>
      <c r="AF81" s="59">
        <f>IF($E81="",('[1]pravidla turnaje'!#REF!/24/60),(VLOOKUP("x",'[1]pravidla turnaje'!$A$31:$D$58,4,0)/60/24))</f>
        <v>6.9444444444444441E-3</v>
      </c>
    </row>
    <row r="82" spans="1:32" ht="18">
      <c r="A82" s="39">
        <f t="shared" si="11"/>
        <v>60</v>
      </c>
      <c r="B82" s="39">
        <f t="shared" si="11"/>
        <v>60</v>
      </c>
      <c r="C82" s="39">
        <f t="shared" si="12"/>
        <v>60</v>
      </c>
      <c r="D82" s="40" t="str">
        <f t="shared" si="13"/>
        <v>61_65</v>
      </c>
      <c r="E82" s="41" t="str">
        <f t="shared" si="14"/>
        <v>N</v>
      </c>
      <c r="F82" s="63">
        <v>65</v>
      </c>
      <c r="G82" s="63">
        <v>61</v>
      </c>
      <c r="H82" s="39" t="str">
        <f t="shared" si="10"/>
        <v/>
      </c>
      <c r="I82" s="40" t="str">
        <f t="shared" si="10"/>
        <v/>
      </c>
      <c r="J82" s="43" t="str">
        <f>VLOOKUP(F82,[1]Tabulka!$B$4:$Q$239,16,0)</f>
        <v/>
      </c>
      <c r="K82" s="40" t="str">
        <f>VLOOKUP(G82,[1]Tabulka!$B$4:$Q$239,16,0)</f>
        <v/>
      </c>
      <c r="L82" s="43">
        <f>IF($E82="N",'[1]pravidla turnaje'!$A$6,IF($H82&gt;$I82,IF(OR($W82="PP",W82="SN"),'[1]pravidla turnaje'!$A$3,'[1]pravidla turnaje'!$A$2),IF($H82&lt;$I82,IF(OR($W82="PP",W82="SN"),'[1]pravidla turnaje'!$A$5,'[1]pravidla turnaje'!$A$6),'[1]pravidla turnaje'!$A$4)))</f>
        <v>0</v>
      </c>
      <c r="M82" s="40">
        <f>IF($E82="N",'[1]pravidla turnaje'!$A$6,IF($H82&lt;$I82,IF(OR($W82="PP",$W82="SN"),'[1]pravidla turnaje'!$A$3,'[1]pravidla turnaje'!$A$2),IF($H82&gt;$I82,IF(OR($W82="PP",$W82="SN"),'[1]pravidla turnaje'!$A$5,'[1]pravidla turnaje'!$A$6),'[1]pravidla turnaje'!$A$4)))</f>
        <v>0</v>
      </c>
      <c r="N82" s="43">
        <f t="shared" si="9"/>
        <v>65</v>
      </c>
      <c r="O82" s="44">
        <f t="shared" si="9"/>
        <v>61</v>
      </c>
      <c r="P82" s="45" t="str">
        <f>VLOOKUP($C82,'[1]pravidla turnaje'!$A$64:$B$83,2,0)</f>
        <v>F</v>
      </c>
      <c r="Q82" s="46" t="str">
        <f t="shared" si="15"/>
        <v>11:40 - 11:50</v>
      </c>
      <c r="R82" s="47" t="s">
        <v>112</v>
      </c>
      <c r="S82" s="48" t="str">
        <f>IFERROR(VLOOKUP(F82,[1]Tabulka!$B$4:$C$239,2,0),"")</f>
        <v>Nicolas / 
Houser</v>
      </c>
      <c r="T82" s="49" t="str">
        <f>IFERROR(VLOOKUP(G82,[1]Tabulka!$B$4:$C$239,2,0),"")</f>
        <v>Kolstrunk / 
Mück</v>
      </c>
      <c r="U82" s="50"/>
      <c r="V82" s="51"/>
      <c r="W82" s="52"/>
      <c r="X82" s="53"/>
      <c r="Y82" s="54"/>
      <c r="Z82" s="53"/>
      <c r="AA82" s="54"/>
      <c r="AB82" s="55" t="s">
        <v>5</v>
      </c>
      <c r="AC82" s="56" t="str">
        <f t="shared" si="16"/>
        <v>D20</v>
      </c>
      <c r="AD82" s="57">
        <f>COUNTIF($AB$3:$AB82,AB82)</f>
        <v>20</v>
      </c>
      <c r="AE82" s="58">
        <f>IF(AD82=1,'[1]pravidla turnaje'!$C$60,VLOOKUP(CONCATENATE(AB82,AD82-1),$AC$2:$AF81,3,0)+VLOOKUP(CONCATENATE(AB82,AD82-1),$AC$2:$AF81,4,0))</f>
        <v>0.48611111111111066</v>
      </c>
      <c r="AF82" s="59">
        <f>IF($E82="",('[1]pravidla turnaje'!#REF!/24/60),(VLOOKUP("x",'[1]pravidla turnaje'!$A$31:$D$58,4,0)/60/24))</f>
        <v>6.9444444444444441E-3</v>
      </c>
    </row>
    <row r="83" spans="1:32" ht="18">
      <c r="A83" s="39">
        <f t="shared" si="11"/>
        <v>60</v>
      </c>
      <c r="B83" s="39">
        <f t="shared" si="11"/>
        <v>60</v>
      </c>
      <c r="C83" s="39">
        <f t="shared" si="12"/>
        <v>60</v>
      </c>
      <c r="D83" s="40" t="str">
        <f t="shared" si="13"/>
        <v>63_66</v>
      </c>
      <c r="E83" s="41" t="str">
        <f t="shared" si="14"/>
        <v>N</v>
      </c>
      <c r="F83" s="63">
        <v>66</v>
      </c>
      <c r="G83" s="63">
        <v>63</v>
      </c>
      <c r="H83" s="39" t="str">
        <f t="shared" si="10"/>
        <v/>
      </c>
      <c r="I83" s="40" t="str">
        <f t="shared" si="10"/>
        <v/>
      </c>
      <c r="J83" s="43" t="str">
        <f>VLOOKUP(F83,[1]Tabulka!$B$4:$Q$239,16,0)</f>
        <v/>
      </c>
      <c r="K83" s="40" t="str">
        <f>VLOOKUP(G83,[1]Tabulka!$B$4:$Q$239,16,0)</f>
        <v/>
      </c>
      <c r="L83" s="43">
        <f>IF($E83="N",'[1]pravidla turnaje'!$A$6,IF($H83&gt;$I83,IF(OR($W83="PP",W83="SN"),'[1]pravidla turnaje'!$A$3,'[1]pravidla turnaje'!$A$2),IF($H83&lt;$I83,IF(OR($W83="PP",W83="SN"),'[1]pravidla turnaje'!$A$5,'[1]pravidla turnaje'!$A$6),'[1]pravidla turnaje'!$A$4)))</f>
        <v>0</v>
      </c>
      <c r="M83" s="40">
        <f>IF($E83="N",'[1]pravidla turnaje'!$A$6,IF($H83&lt;$I83,IF(OR($W83="PP",$W83="SN"),'[1]pravidla turnaje'!$A$3,'[1]pravidla turnaje'!$A$2),IF($H83&gt;$I83,IF(OR($W83="PP",$W83="SN"),'[1]pravidla turnaje'!$A$5,'[1]pravidla turnaje'!$A$6),'[1]pravidla turnaje'!$A$4)))</f>
        <v>0</v>
      </c>
      <c r="N83" s="43">
        <f t="shared" si="9"/>
        <v>66</v>
      </c>
      <c r="O83" s="44">
        <f t="shared" si="9"/>
        <v>63</v>
      </c>
      <c r="P83" s="45" t="str">
        <f>VLOOKUP($C83,'[1]pravidla turnaje'!$A$64:$B$83,2,0)</f>
        <v>F</v>
      </c>
      <c r="Q83" s="46" t="str">
        <f t="shared" si="15"/>
        <v>11:50 - 12:00</v>
      </c>
      <c r="R83" s="47" t="s">
        <v>113</v>
      </c>
      <c r="S83" s="48" t="str">
        <f>IFERROR(VLOOKUP(F83,[1]Tabulka!$B$4:$C$239,2,0),"")</f>
        <v>Jiránek / 
Bína</v>
      </c>
      <c r="T83" s="49" t="str">
        <f>IFERROR(VLOOKUP(G83,[1]Tabulka!$B$4:$C$239,2,0),"")</f>
        <v>Kalina / 
Körber</v>
      </c>
      <c r="U83" s="50"/>
      <c r="V83" s="51"/>
      <c r="W83" s="52"/>
      <c r="X83" s="53"/>
      <c r="Y83" s="54"/>
      <c r="Z83" s="53"/>
      <c r="AA83" s="54"/>
      <c r="AB83" s="55" t="s">
        <v>31</v>
      </c>
      <c r="AC83" s="56" t="str">
        <f t="shared" si="16"/>
        <v>A21</v>
      </c>
      <c r="AD83" s="57">
        <f>COUNTIF($AB$3:$AB83,AB83)</f>
        <v>21</v>
      </c>
      <c r="AE83" s="58">
        <f>IF(AD83=1,'[1]pravidla turnaje'!$C$60,VLOOKUP(CONCATENATE(AB83,AD83-1),$AC$2:$AF82,3,0)+VLOOKUP(CONCATENATE(AB83,AD83-1),$AC$2:$AF82,4,0))</f>
        <v>0.49305555555555508</v>
      </c>
      <c r="AF83" s="59">
        <f>IF($E83="",('[1]pravidla turnaje'!#REF!/24/60),(VLOOKUP("x",'[1]pravidla turnaje'!$A$31:$D$58,4,0)/60/24))</f>
        <v>6.9444444444444441E-3</v>
      </c>
    </row>
    <row r="84" spans="1:32" ht="18">
      <c r="A84" s="39">
        <f t="shared" si="11"/>
        <v>60</v>
      </c>
      <c r="B84" s="39">
        <f t="shared" si="11"/>
        <v>60</v>
      </c>
      <c r="C84" s="39">
        <f t="shared" si="12"/>
        <v>60</v>
      </c>
      <c r="D84" s="40" t="str">
        <f t="shared" si="13"/>
        <v>62_64</v>
      </c>
      <c r="E84" s="41" t="str">
        <f t="shared" si="14"/>
        <v>N</v>
      </c>
      <c r="F84" s="63">
        <v>64</v>
      </c>
      <c r="G84" s="63">
        <v>62</v>
      </c>
      <c r="H84" s="39" t="str">
        <f t="shared" si="10"/>
        <v/>
      </c>
      <c r="I84" s="40" t="str">
        <f t="shared" si="10"/>
        <v/>
      </c>
      <c r="J84" s="43" t="str">
        <f>VLOOKUP(F84,[1]Tabulka!$B$4:$Q$239,16,0)</f>
        <v/>
      </c>
      <c r="K84" s="40" t="str">
        <f>VLOOKUP(G84,[1]Tabulka!$B$4:$Q$239,16,0)</f>
        <v/>
      </c>
      <c r="L84" s="43">
        <f>IF($E84="N",'[1]pravidla turnaje'!$A$6,IF($H84&gt;$I84,IF(OR($W84="PP",W84="SN"),'[1]pravidla turnaje'!$A$3,'[1]pravidla turnaje'!$A$2),IF($H84&lt;$I84,IF(OR($W84="PP",W84="SN"),'[1]pravidla turnaje'!$A$5,'[1]pravidla turnaje'!$A$6),'[1]pravidla turnaje'!$A$4)))</f>
        <v>0</v>
      </c>
      <c r="M84" s="40">
        <f>IF($E84="N",'[1]pravidla turnaje'!$A$6,IF($H84&lt;$I84,IF(OR($W84="PP",$W84="SN"),'[1]pravidla turnaje'!$A$3,'[1]pravidla turnaje'!$A$2),IF($H84&gt;$I84,IF(OR($W84="PP",$W84="SN"),'[1]pravidla turnaje'!$A$5,'[1]pravidla turnaje'!$A$6),'[1]pravidla turnaje'!$A$4)))</f>
        <v>0</v>
      </c>
      <c r="N84" s="43">
        <f t="shared" si="9"/>
        <v>64</v>
      </c>
      <c r="O84" s="44">
        <f t="shared" si="9"/>
        <v>62</v>
      </c>
      <c r="P84" s="45" t="str">
        <f>VLOOKUP($C84,'[1]pravidla turnaje'!$A$64:$B$83,2,0)</f>
        <v>F</v>
      </c>
      <c r="Q84" s="46" t="str">
        <f t="shared" si="15"/>
        <v>11:50 - 12:00</v>
      </c>
      <c r="R84" s="47" t="s">
        <v>114</v>
      </c>
      <c r="S84" s="48" t="str">
        <f>IFERROR(VLOOKUP(F84,[1]Tabulka!$B$4:$C$239,2,0),"")</f>
        <v>Průša / 
Průša</v>
      </c>
      <c r="T84" s="49" t="str">
        <f>IFERROR(VLOOKUP(G84,[1]Tabulka!$B$4:$C$239,2,0),"")</f>
        <v>Jäger / 
Mráz</v>
      </c>
      <c r="U84" s="50"/>
      <c r="V84" s="51"/>
      <c r="W84" s="52"/>
      <c r="X84" s="53"/>
      <c r="Y84" s="54"/>
      <c r="Z84" s="53"/>
      <c r="AA84" s="54"/>
      <c r="AB84" s="55" t="s">
        <v>33</v>
      </c>
      <c r="AC84" s="56" t="str">
        <f t="shared" si="16"/>
        <v>B21</v>
      </c>
      <c r="AD84" s="57">
        <f>COUNTIF($AB$3:$AB84,AB84)</f>
        <v>21</v>
      </c>
      <c r="AE84" s="58">
        <f>IF(AD84=1,'[1]pravidla turnaje'!$C$60,VLOOKUP(CONCATENATE(AB84,AD84-1),$AC$2:$AF83,3,0)+VLOOKUP(CONCATENATE(AB84,AD84-1),$AC$2:$AF83,4,0))</f>
        <v>0.49305555555555508</v>
      </c>
      <c r="AF84" s="59">
        <f>IF($E84="",('[1]pravidla turnaje'!#REF!/24/60),(VLOOKUP("x",'[1]pravidla turnaje'!$A$31:$D$58,4,0)/60/24))</f>
        <v>6.9444444444444441E-3</v>
      </c>
    </row>
    <row r="85" spans="1:32" ht="18">
      <c r="A85" s="39">
        <f t="shared" si="11"/>
        <v>70</v>
      </c>
      <c r="B85" s="39">
        <f t="shared" si="11"/>
        <v>70</v>
      </c>
      <c r="C85" s="39">
        <f t="shared" si="12"/>
        <v>70</v>
      </c>
      <c r="D85" s="40" t="str">
        <f t="shared" si="13"/>
        <v>71_73</v>
      </c>
      <c r="E85" s="41" t="str">
        <f t="shared" si="14"/>
        <v>N</v>
      </c>
      <c r="F85" s="64">
        <v>71</v>
      </c>
      <c r="G85" s="64">
        <v>73</v>
      </c>
      <c r="H85" s="39" t="str">
        <f t="shared" si="10"/>
        <v/>
      </c>
      <c r="I85" s="40" t="str">
        <f t="shared" si="10"/>
        <v/>
      </c>
      <c r="J85" s="43" t="str">
        <f>VLOOKUP(F85,[1]Tabulka!$B$4:$Q$239,16,0)</f>
        <v/>
      </c>
      <c r="K85" s="40" t="str">
        <f>VLOOKUP(G85,[1]Tabulka!$B$4:$Q$239,16,0)</f>
        <v/>
      </c>
      <c r="L85" s="43">
        <f>IF($E85="N",'[1]pravidla turnaje'!$A$6,IF($H85&gt;$I85,IF(OR($W85="PP",W85="SN"),'[1]pravidla turnaje'!$A$3,'[1]pravidla turnaje'!$A$2),IF($H85&lt;$I85,IF(OR($W85="PP",W85="SN"),'[1]pravidla turnaje'!$A$5,'[1]pravidla turnaje'!$A$6),'[1]pravidla turnaje'!$A$4)))</f>
        <v>0</v>
      </c>
      <c r="M85" s="40">
        <f>IF($E85="N",'[1]pravidla turnaje'!$A$6,IF($H85&lt;$I85,IF(OR($W85="PP",$W85="SN"),'[1]pravidla turnaje'!$A$3,'[1]pravidla turnaje'!$A$2),IF($H85&gt;$I85,IF(OR($W85="PP",$W85="SN"),'[1]pravidla turnaje'!$A$5,'[1]pravidla turnaje'!$A$6),'[1]pravidla turnaje'!$A$4)))</f>
        <v>0</v>
      </c>
      <c r="N85" s="43">
        <f t="shared" si="9"/>
        <v>71</v>
      </c>
      <c r="O85" s="44">
        <f t="shared" si="9"/>
        <v>73</v>
      </c>
      <c r="P85" s="45" t="str">
        <f>VLOOKUP($C85,'[1]pravidla turnaje'!$A$64:$B$83,2,0)</f>
        <v>G</v>
      </c>
      <c r="Q85" s="46" t="str">
        <f t="shared" si="15"/>
        <v>11:50 - 12:00</v>
      </c>
      <c r="R85" s="47" t="s">
        <v>115</v>
      </c>
      <c r="S85" s="48" t="str">
        <f>IFERROR(VLOOKUP(F85,[1]Tabulka!$B$4:$C$239,2,0),"")</f>
        <v>Mohelník / 
Csáno</v>
      </c>
      <c r="T85" s="49" t="str">
        <f>IFERROR(VLOOKUP(G85,[1]Tabulka!$B$4:$C$239,2,0),"")</f>
        <v>Zouzal / 
Eckhardt</v>
      </c>
      <c r="U85" s="50"/>
      <c r="V85" s="51"/>
      <c r="W85" s="52"/>
      <c r="X85" s="53"/>
      <c r="Y85" s="54"/>
      <c r="Z85" s="53"/>
      <c r="AA85" s="54"/>
      <c r="AB85" s="55" t="s">
        <v>35</v>
      </c>
      <c r="AC85" s="56" t="str">
        <f t="shared" si="16"/>
        <v>C21</v>
      </c>
      <c r="AD85" s="57">
        <f>COUNTIF($AB$3:$AB85,AB85)</f>
        <v>21</v>
      </c>
      <c r="AE85" s="58">
        <f>IF(AD85=1,'[1]pravidla turnaje'!$C$60,VLOOKUP(CONCATENATE(AB85,AD85-1),$AC$2:$AF84,3,0)+VLOOKUP(CONCATENATE(AB85,AD85-1),$AC$2:$AF84,4,0))</f>
        <v>0.49305555555555508</v>
      </c>
      <c r="AF85" s="59">
        <f>IF($E85="",('[1]pravidla turnaje'!#REF!/24/60),(VLOOKUP("x",'[1]pravidla turnaje'!$A$31:$D$58,4,0)/60/24))</f>
        <v>6.9444444444444441E-3</v>
      </c>
    </row>
    <row r="86" spans="1:32" ht="18">
      <c r="A86" s="39">
        <f t="shared" si="11"/>
        <v>70</v>
      </c>
      <c r="B86" s="39">
        <f t="shared" si="11"/>
        <v>70</v>
      </c>
      <c r="C86" s="39">
        <f t="shared" si="12"/>
        <v>70</v>
      </c>
      <c r="D86" s="40" t="str">
        <f t="shared" si="13"/>
        <v>72_75</v>
      </c>
      <c r="E86" s="41" t="str">
        <f t="shared" si="14"/>
        <v>N</v>
      </c>
      <c r="F86" s="64">
        <v>75</v>
      </c>
      <c r="G86" s="64">
        <v>72</v>
      </c>
      <c r="H86" s="39" t="str">
        <f t="shared" si="10"/>
        <v/>
      </c>
      <c r="I86" s="40" t="str">
        <f t="shared" si="10"/>
        <v/>
      </c>
      <c r="J86" s="43" t="str">
        <f>VLOOKUP(F86,[1]Tabulka!$B$4:$Q$239,16,0)</f>
        <v/>
      </c>
      <c r="K86" s="40" t="str">
        <f>VLOOKUP(G86,[1]Tabulka!$B$4:$Q$239,16,0)</f>
        <v/>
      </c>
      <c r="L86" s="43">
        <f>IF($E86="N",'[1]pravidla turnaje'!$A$6,IF($H86&gt;$I86,IF(OR($W86="PP",W86="SN"),'[1]pravidla turnaje'!$A$3,'[1]pravidla turnaje'!$A$2),IF($H86&lt;$I86,IF(OR($W86="PP",W86="SN"),'[1]pravidla turnaje'!$A$5,'[1]pravidla turnaje'!$A$6),'[1]pravidla turnaje'!$A$4)))</f>
        <v>0</v>
      </c>
      <c r="M86" s="40">
        <f>IF($E86="N",'[1]pravidla turnaje'!$A$6,IF($H86&lt;$I86,IF(OR($W86="PP",$W86="SN"),'[1]pravidla turnaje'!$A$3,'[1]pravidla turnaje'!$A$2),IF($H86&gt;$I86,IF(OR($W86="PP",$W86="SN"),'[1]pravidla turnaje'!$A$5,'[1]pravidla turnaje'!$A$6),'[1]pravidla turnaje'!$A$4)))</f>
        <v>0</v>
      </c>
      <c r="N86" s="43">
        <f t="shared" si="9"/>
        <v>75</v>
      </c>
      <c r="O86" s="44">
        <f t="shared" si="9"/>
        <v>72</v>
      </c>
      <c r="P86" s="45" t="str">
        <f>VLOOKUP($C86,'[1]pravidla turnaje'!$A$64:$B$83,2,0)</f>
        <v>G</v>
      </c>
      <c r="Q86" s="46" t="str">
        <f t="shared" si="15"/>
        <v>11:50 - 12:00</v>
      </c>
      <c r="R86" s="47" t="s">
        <v>116</v>
      </c>
      <c r="S86" s="48" t="str">
        <f>IFERROR(VLOOKUP(F86,[1]Tabulka!$B$4:$C$239,2,0),"")</f>
        <v>Kindl / 
Kotoun</v>
      </c>
      <c r="T86" s="49" t="str">
        <f>IFERROR(VLOOKUP(G86,[1]Tabulka!$B$4:$C$239,2,0),"")</f>
        <v>Fořt / 
Fořt</v>
      </c>
      <c r="U86" s="50"/>
      <c r="V86" s="51"/>
      <c r="W86" s="52"/>
      <c r="X86" s="53"/>
      <c r="Y86" s="54"/>
      <c r="Z86" s="53"/>
      <c r="AA86" s="54"/>
      <c r="AB86" s="55" t="s">
        <v>5</v>
      </c>
      <c r="AC86" s="56" t="str">
        <f t="shared" si="16"/>
        <v>D21</v>
      </c>
      <c r="AD86" s="57">
        <f>COUNTIF($AB$3:$AB86,AB86)</f>
        <v>21</v>
      </c>
      <c r="AE86" s="58">
        <f>IF(AD86=1,'[1]pravidla turnaje'!$C$60,VLOOKUP(CONCATENATE(AB86,AD86-1),$AC$2:$AF85,3,0)+VLOOKUP(CONCATENATE(AB86,AD86-1),$AC$2:$AF85,4,0))</f>
        <v>0.49305555555555508</v>
      </c>
      <c r="AF86" s="59">
        <f>IF($E86="",('[1]pravidla turnaje'!#REF!/24/60),(VLOOKUP("x",'[1]pravidla turnaje'!$A$31:$D$58,4,0)/60/24))</f>
        <v>6.9444444444444441E-3</v>
      </c>
    </row>
    <row r="87" spans="1:32" ht="18">
      <c r="A87" s="39">
        <f t="shared" si="11"/>
        <v>80</v>
      </c>
      <c r="B87" s="39">
        <f t="shared" si="11"/>
        <v>80</v>
      </c>
      <c r="C87" s="39">
        <f t="shared" si="12"/>
        <v>80</v>
      </c>
      <c r="D87" s="40" t="str">
        <f t="shared" si="13"/>
        <v>81_83</v>
      </c>
      <c r="E87" s="41" t="str">
        <f t="shared" si="14"/>
        <v>N</v>
      </c>
      <c r="F87" s="42">
        <v>81</v>
      </c>
      <c r="G87" s="42">
        <v>83</v>
      </c>
      <c r="H87" s="39" t="str">
        <f t="shared" si="10"/>
        <v/>
      </c>
      <c r="I87" s="40" t="str">
        <f t="shared" si="10"/>
        <v/>
      </c>
      <c r="J87" s="43" t="str">
        <f>VLOOKUP(F87,[1]Tabulka!$B$4:$Q$239,16,0)</f>
        <v/>
      </c>
      <c r="K87" s="40" t="str">
        <f>VLOOKUP(G87,[1]Tabulka!$B$4:$Q$239,16,0)</f>
        <v/>
      </c>
      <c r="L87" s="43">
        <f>IF($E87="N",'[1]pravidla turnaje'!$A$6,IF($H87&gt;$I87,IF(OR($W87="PP",W87="SN"),'[1]pravidla turnaje'!$A$3,'[1]pravidla turnaje'!$A$2),IF($H87&lt;$I87,IF(OR($W87="PP",W87="SN"),'[1]pravidla turnaje'!$A$5,'[1]pravidla turnaje'!$A$6),'[1]pravidla turnaje'!$A$4)))</f>
        <v>0</v>
      </c>
      <c r="M87" s="40">
        <f>IF($E87="N",'[1]pravidla turnaje'!$A$6,IF($H87&lt;$I87,IF(OR($W87="PP",$W87="SN"),'[1]pravidla turnaje'!$A$3,'[1]pravidla turnaje'!$A$2),IF($H87&gt;$I87,IF(OR($W87="PP",$W87="SN"),'[1]pravidla turnaje'!$A$5,'[1]pravidla turnaje'!$A$6),'[1]pravidla turnaje'!$A$4)))</f>
        <v>0</v>
      </c>
      <c r="N87" s="43">
        <f t="shared" si="9"/>
        <v>81</v>
      </c>
      <c r="O87" s="44">
        <f t="shared" si="9"/>
        <v>83</v>
      </c>
      <c r="P87" s="45" t="str">
        <f>VLOOKUP($C87,'[1]pravidla turnaje'!$A$64:$B$83,2,0)</f>
        <v>H</v>
      </c>
      <c r="Q87" s="46" t="str">
        <f t="shared" si="15"/>
        <v>12:00 - 12:10</v>
      </c>
      <c r="R87" s="47" t="s">
        <v>117</v>
      </c>
      <c r="S87" s="48" t="str">
        <f>IFERROR(VLOOKUP(F87,[1]Tabulka!$B$4:$C$239,2,0),"")</f>
        <v>Neliba / 
Zbořil</v>
      </c>
      <c r="T87" s="49" t="str">
        <f>IFERROR(VLOOKUP(G87,[1]Tabulka!$B$4:$C$239,2,0),"")</f>
        <v>Štěpánek / 
Miško</v>
      </c>
      <c r="U87" s="50"/>
      <c r="V87" s="51"/>
      <c r="W87" s="52"/>
      <c r="X87" s="53"/>
      <c r="Y87" s="54"/>
      <c r="Z87" s="53"/>
      <c r="AA87" s="54"/>
      <c r="AB87" s="55" t="s">
        <v>31</v>
      </c>
      <c r="AC87" s="56" t="str">
        <f t="shared" si="16"/>
        <v>A22</v>
      </c>
      <c r="AD87" s="57">
        <f>COUNTIF($AB$3:$AB87,AB87)</f>
        <v>22</v>
      </c>
      <c r="AE87" s="58">
        <f>IF(AD87=1,'[1]pravidla turnaje'!$C$60,VLOOKUP(CONCATENATE(AB87,AD87-1),$AC$2:$AF86,3,0)+VLOOKUP(CONCATENATE(AB87,AD87-1),$AC$2:$AF86,4,0))</f>
        <v>0.4999999999999995</v>
      </c>
      <c r="AF87" s="59">
        <f>IF($E87="",('[1]pravidla turnaje'!#REF!/24/60),(VLOOKUP("x",'[1]pravidla turnaje'!$A$31:$D$58,4,0)/60/24))</f>
        <v>6.9444444444444441E-3</v>
      </c>
    </row>
    <row r="88" spans="1:32" ht="18">
      <c r="A88" s="39">
        <f t="shared" si="11"/>
        <v>80</v>
      </c>
      <c r="B88" s="39">
        <f t="shared" si="11"/>
        <v>80</v>
      </c>
      <c r="C88" s="39">
        <f t="shared" si="12"/>
        <v>80</v>
      </c>
      <c r="D88" s="40" t="str">
        <f t="shared" si="13"/>
        <v>82_85</v>
      </c>
      <c r="E88" s="41" t="str">
        <f t="shared" si="14"/>
        <v>N</v>
      </c>
      <c r="F88" s="42">
        <v>85</v>
      </c>
      <c r="G88" s="42">
        <v>82</v>
      </c>
      <c r="H88" s="39" t="str">
        <f t="shared" si="10"/>
        <v/>
      </c>
      <c r="I88" s="40" t="str">
        <f t="shared" si="10"/>
        <v/>
      </c>
      <c r="J88" s="43" t="str">
        <f>VLOOKUP(F88,[1]Tabulka!$B$4:$Q$239,16,0)</f>
        <v/>
      </c>
      <c r="K88" s="40" t="str">
        <f>VLOOKUP(G88,[1]Tabulka!$B$4:$Q$239,16,0)</f>
        <v/>
      </c>
      <c r="L88" s="43">
        <f>IF($E88="N",'[1]pravidla turnaje'!$A$6,IF($H88&gt;$I88,IF(OR($W88="PP",W88="SN"),'[1]pravidla turnaje'!$A$3,'[1]pravidla turnaje'!$A$2),IF($H88&lt;$I88,IF(OR($W88="PP",W88="SN"),'[1]pravidla turnaje'!$A$5,'[1]pravidla turnaje'!$A$6),'[1]pravidla turnaje'!$A$4)))</f>
        <v>0</v>
      </c>
      <c r="M88" s="40">
        <f>IF($E88="N",'[1]pravidla turnaje'!$A$6,IF($H88&lt;$I88,IF(OR($W88="PP",$W88="SN"),'[1]pravidla turnaje'!$A$3,'[1]pravidla turnaje'!$A$2),IF($H88&gt;$I88,IF(OR($W88="PP",$W88="SN"),'[1]pravidla turnaje'!$A$5,'[1]pravidla turnaje'!$A$6),'[1]pravidla turnaje'!$A$4)))</f>
        <v>0</v>
      </c>
      <c r="N88" s="43">
        <f t="shared" si="9"/>
        <v>85</v>
      </c>
      <c r="O88" s="44">
        <f t="shared" si="9"/>
        <v>82</v>
      </c>
      <c r="P88" s="45" t="str">
        <f>VLOOKUP($C88,'[1]pravidla turnaje'!$A$64:$B$83,2,0)</f>
        <v>H</v>
      </c>
      <c r="Q88" s="46" t="str">
        <f t="shared" si="15"/>
        <v>12:00 - 12:10</v>
      </c>
      <c r="R88" s="47" t="s">
        <v>118</v>
      </c>
      <c r="S88" s="48" t="str">
        <f>IFERROR(VLOOKUP(F88,[1]Tabulka!$B$4:$C$239,2,0),"")</f>
        <v>Švácha / 
Maňák</v>
      </c>
      <c r="T88" s="49" t="str">
        <f>IFERROR(VLOOKUP(G88,[1]Tabulka!$B$4:$C$239,2,0),"")</f>
        <v>Huslička / 
Skala</v>
      </c>
      <c r="U88" s="50"/>
      <c r="V88" s="51"/>
      <c r="W88" s="52"/>
      <c r="X88" s="53"/>
      <c r="Y88" s="54"/>
      <c r="Z88" s="53"/>
      <c r="AA88" s="54"/>
      <c r="AB88" s="55" t="s">
        <v>33</v>
      </c>
      <c r="AC88" s="56" t="str">
        <f t="shared" si="16"/>
        <v>B22</v>
      </c>
      <c r="AD88" s="57">
        <f>COUNTIF($AB$3:$AB88,AB88)</f>
        <v>22</v>
      </c>
      <c r="AE88" s="58">
        <f>IF(AD88=1,'[1]pravidla turnaje'!$C$60,VLOOKUP(CONCATENATE(AB88,AD88-1),$AC$2:$AF87,3,0)+VLOOKUP(CONCATENATE(AB88,AD88-1),$AC$2:$AF87,4,0))</f>
        <v>0.4999999999999995</v>
      </c>
      <c r="AF88" s="59">
        <f>IF($E88="",('[1]pravidla turnaje'!#REF!/24/60),(VLOOKUP("x",'[1]pravidla turnaje'!$A$31:$D$58,4,0)/60/24))</f>
        <v>6.9444444444444441E-3</v>
      </c>
    </row>
    <row r="89" spans="1:32" ht="18">
      <c r="A89" s="39">
        <f t="shared" si="11"/>
        <v>90</v>
      </c>
      <c r="B89" s="39">
        <f t="shared" si="11"/>
        <v>90</v>
      </c>
      <c r="C89" s="39">
        <f t="shared" si="12"/>
        <v>90</v>
      </c>
      <c r="D89" s="40" t="str">
        <f t="shared" si="13"/>
        <v>91_93</v>
      </c>
      <c r="E89" s="41" t="str">
        <f t="shared" si="14"/>
        <v>N</v>
      </c>
      <c r="F89" s="42">
        <v>91</v>
      </c>
      <c r="G89" s="42">
        <v>93</v>
      </c>
      <c r="H89" s="39" t="str">
        <f t="shared" si="10"/>
        <v/>
      </c>
      <c r="I89" s="40" t="str">
        <f t="shared" si="10"/>
        <v/>
      </c>
      <c r="J89" s="43" t="str">
        <f>VLOOKUP(F89,[1]Tabulka!$B$4:$Q$239,16,0)</f>
        <v/>
      </c>
      <c r="K89" s="40" t="str">
        <f>VLOOKUP(G89,[1]Tabulka!$B$4:$Q$239,16,0)</f>
        <v/>
      </c>
      <c r="L89" s="43">
        <f>IF($E89="N",'[1]pravidla turnaje'!$A$6,IF($H89&gt;$I89,IF(OR($W89="PP",W89="SN"),'[1]pravidla turnaje'!$A$3,'[1]pravidla turnaje'!$A$2),IF($H89&lt;$I89,IF(OR($W89="PP",W89="SN"),'[1]pravidla turnaje'!$A$5,'[1]pravidla turnaje'!$A$6),'[1]pravidla turnaje'!$A$4)))</f>
        <v>0</v>
      </c>
      <c r="M89" s="40">
        <f>IF($E89="N",'[1]pravidla turnaje'!$A$6,IF($H89&lt;$I89,IF(OR($W89="PP",$W89="SN"),'[1]pravidla turnaje'!$A$3,'[1]pravidla turnaje'!$A$2),IF($H89&gt;$I89,IF(OR($W89="PP",$W89="SN"),'[1]pravidla turnaje'!$A$5,'[1]pravidla turnaje'!$A$6),'[1]pravidla turnaje'!$A$4)))</f>
        <v>0</v>
      </c>
      <c r="N89" s="43">
        <f t="shared" si="9"/>
        <v>91</v>
      </c>
      <c r="O89" s="44">
        <f t="shared" si="9"/>
        <v>93</v>
      </c>
      <c r="P89" s="45" t="str">
        <f>VLOOKUP($C89,'[1]pravidla turnaje'!$A$64:$B$83,2,0)</f>
        <v>I</v>
      </c>
      <c r="Q89" s="46" t="str">
        <f t="shared" si="15"/>
        <v>12:00 - 12:10</v>
      </c>
      <c r="R89" s="47" t="s">
        <v>119</v>
      </c>
      <c r="S89" s="48" t="str">
        <f>IFERROR(VLOOKUP(F89,[1]Tabulka!$B$4:$C$239,2,0),"")</f>
        <v>Pechatý / 
Holub</v>
      </c>
      <c r="T89" s="49" t="str">
        <f>IFERROR(VLOOKUP(G89,[1]Tabulka!$B$4:$C$239,2,0),"")</f>
        <v>Černý / 
Novotný</v>
      </c>
      <c r="U89" s="50"/>
      <c r="V89" s="51"/>
      <c r="W89" s="52"/>
      <c r="X89" s="53"/>
      <c r="Y89" s="54"/>
      <c r="Z89" s="53"/>
      <c r="AA89" s="54"/>
      <c r="AB89" s="55" t="s">
        <v>35</v>
      </c>
      <c r="AC89" s="56" t="str">
        <f t="shared" si="16"/>
        <v>C22</v>
      </c>
      <c r="AD89" s="57">
        <f>COUNTIF($AB$3:$AB89,AB89)</f>
        <v>22</v>
      </c>
      <c r="AE89" s="58">
        <f>IF(AD89=1,'[1]pravidla turnaje'!$C$60,VLOOKUP(CONCATENATE(AB89,AD89-1),$AC$2:$AF88,3,0)+VLOOKUP(CONCATENATE(AB89,AD89-1),$AC$2:$AF88,4,0))</f>
        <v>0.4999999999999995</v>
      </c>
      <c r="AF89" s="59">
        <f>IF($E89="",('[1]pravidla turnaje'!#REF!/24/60),(VLOOKUP("x",'[1]pravidla turnaje'!$A$31:$D$58,4,0)/60/24))</f>
        <v>6.9444444444444441E-3</v>
      </c>
    </row>
    <row r="90" spans="1:32" ht="18">
      <c r="A90" s="39">
        <f t="shared" si="11"/>
        <v>90</v>
      </c>
      <c r="B90" s="39">
        <f t="shared" si="11"/>
        <v>90</v>
      </c>
      <c r="C90" s="39">
        <f t="shared" si="12"/>
        <v>90</v>
      </c>
      <c r="D90" s="40" t="str">
        <f t="shared" si="13"/>
        <v>92_95</v>
      </c>
      <c r="E90" s="41" t="str">
        <f t="shared" si="14"/>
        <v>N</v>
      </c>
      <c r="F90" s="62">
        <v>95</v>
      </c>
      <c r="G90" s="62">
        <v>92</v>
      </c>
      <c r="H90" s="39" t="str">
        <f t="shared" si="10"/>
        <v/>
      </c>
      <c r="I90" s="40" t="str">
        <f t="shared" si="10"/>
        <v/>
      </c>
      <c r="J90" s="43" t="str">
        <f>VLOOKUP(F90,[1]Tabulka!$B$4:$Q$239,16,0)</f>
        <v/>
      </c>
      <c r="K90" s="40" t="str">
        <f>VLOOKUP(G90,[1]Tabulka!$B$4:$Q$239,16,0)</f>
        <v/>
      </c>
      <c r="L90" s="43">
        <f>IF($E90="N",'[1]pravidla turnaje'!$A$6,IF($H90&gt;$I90,IF(OR($W90="PP",W90="SN"),'[1]pravidla turnaje'!$A$3,'[1]pravidla turnaje'!$A$2),IF($H90&lt;$I90,IF(OR($W90="PP",W90="SN"),'[1]pravidla turnaje'!$A$5,'[1]pravidla turnaje'!$A$6),'[1]pravidla turnaje'!$A$4)))</f>
        <v>0</v>
      </c>
      <c r="M90" s="40">
        <f>IF($E90="N",'[1]pravidla turnaje'!$A$6,IF($H90&lt;$I90,IF(OR($W90="PP",$W90="SN"),'[1]pravidla turnaje'!$A$3,'[1]pravidla turnaje'!$A$2),IF($H90&gt;$I90,IF(OR($W90="PP",$W90="SN"),'[1]pravidla turnaje'!$A$5,'[1]pravidla turnaje'!$A$6),'[1]pravidla turnaje'!$A$4)))</f>
        <v>0</v>
      </c>
      <c r="N90" s="43">
        <f t="shared" si="9"/>
        <v>95</v>
      </c>
      <c r="O90" s="44">
        <f t="shared" si="9"/>
        <v>92</v>
      </c>
      <c r="P90" s="45" t="str">
        <f>VLOOKUP($C90,'[1]pravidla turnaje'!$A$64:$B$83,2,0)</f>
        <v>I</v>
      </c>
      <c r="Q90" s="46" t="str">
        <f t="shared" si="15"/>
        <v>12:00 - 12:10</v>
      </c>
      <c r="R90" s="47" t="s">
        <v>120</v>
      </c>
      <c r="S90" s="48" t="str">
        <f>IFERROR(VLOOKUP(F90,[1]Tabulka!$B$4:$C$239,2,0),"")</f>
        <v>Syryčanský / 
Hrstka</v>
      </c>
      <c r="T90" s="49" t="str">
        <f>IFERROR(VLOOKUP(G90,[1]Tabulka!$B$4:$C$239,2,0),"")</f>
        <v>Král / 
Barna</v>
      </c>
      <c r="U90" s="50"/>
      <c r="V90" s="51"/>
      <c r="W90" s="52"/>
      <c r="X90" s="53"/>
      <c r="Y90" s="54"/>
      <c r="Z90" s="53"/>
      <c r="AA90" s="54"/>
      <c r="AB90" s="55" t="s">
        <v>5</v>
      </c>
      <c r="AC90" s="56" t="str">
        <f t="shared" si="16"/>
        <v>D22</v>
      </c>
      <c r="AD90" s="57">
        <f>COUNTIF($AB$3:$AB90,AB90)</f>
        <v>22</v>
      </c>
      <c r="AE90" s="58">
        <f>IF(AD90=1,'[1]pravidla turnaje'!$C$60,VLOOKUP(CONCATENATE(AB90,AD90-1),$AC$2:$AF89,3,0)+VLOOKUP(CONCATENATE(AB90,AD90-1),$AC$2:$AF89,4,0))</f>
        <v>0.4999999999999995</v>
      </c>
      <c r="AF90" s="59">
        <f>IF($E90="",('[1]pravidla turnaje'!#REF!/24/60),(VLOOKUP("x",'[1]pravidla turnaje'!$A$31:$D$58,4,0)/60/24))</f>
        <v>6.9444444444444441E-3</v>
      </c>
    </row>
    <row r="91" spans="1:32" ht="18">
      <c r="A91" s="39">
        <f t="shared" si="11"/>
        <v>100</v>
      </c>
      <c r="B91" s="39">
        <f t="shared" si="11"/>
        <v>100</v>
      </c>
      <c r="C91" s="39">
        <f t="shared" si="12"/>
        <v>100</v>
      </c>
      <c r="D91" s="40" t="str">
        <f t="shared" si="13"/>
        <v>101_103</v>
      </c>
      <c r="E91" s="41" t="str">
        <f t="shared" si="14"/>
        <v>N</v>
      </c>
      <c r="F91" s="62">
        <v>101</v>
      </c>
      <c r="G91" s="62">
        <v>103</v>
      </c>
      <c r="H91" s="39" t="str">
        <f t="shared" si="10"/>
        <v/>
      </c>
      <c r="I91" s="40" t="str">
        <f t="shared" si="10"/>
        <v/>
      </c>
      <c r="J91" s="43" t="str">
        <f>VLOOKUP(F91,[1]Tabulka!$B$4:$Q$239,16,0)</f>
        <v/>
      </c>
      <c r="K91" s="40" t="str">
        <f>VLOOKUP(G91,[1]Tabulka!$B$4:$Q$239,16,0)</f>
        <v/>
      </c>
      <c r="L91" s="43">
        <f>IF($E91="N",'[1]pravidla turnaje'!$A$6,IF($H91&gt;$I91,IF(OR($W91="PP",W91="SN"),'[1]pravidla turnaje'!$A$3,'[1]pravidla turnaje'!$A$2),IF($H91&lt;$I91,IF(OR($W91="PP",W91="SN"),'[1]pravidla turnaje'!$A$5,'[1]pravidla turnaje'!$A$6),'[1]pravidla turnaje'!$A$4)))</f>
        <v>0</v>
      </c>
      <c r="M91" s="40">
        <f>IF($E91="N",'[1]pravidla turnaje'!$A$6,IF($H91&lt;$I91,IF(OR($W91="PP",$W91="SN"),'[1]pravidla turnaje'!$A$3,'[1]pravidla turnaje'!$A$2),IF($H91&gt;$I91,IF(OR($W91="PP",$W91="SN"),'[1]pravidla turnaje'!$A$5,'[1]pravidla turnaje'!$A$6),'[1]pravidla turnaje'!$A$4)))</f>
        <v>0</v>
      </c>
      <c r="N91" s="43">
        <f t="shared" si="9"/>
        <v>101</v>
      </c>
      <c r="O91" s="44">
        <f t="shared" si="9"/>
        <v>103</v>
      </c>
      <c r="P91" s="45" t="str">
        <f>VLOOKUP($C91,'[1]pravidla turnaje'!$A$64:$B$83,2,0)</f>
        <v>J</v>
      </c>
      <c r="Q91" s="46" t="str">
        <f t="shared" si="15"/>
        <v>12:10 - 12:20</v>
      </c>
      <c r="R91" s="47" t="s">
        <v>121</v>
      </c>
      <c r="S91" s="48" t="str">
        <f>IFERROR(VLOOKUP(F91,[1]Tabulka!$B$4:$C$239,2,0),"")</f>
        <v>Antůšek / 
Řečník</v>
      </c>
      <c r="T91" s="49" t="str">
        <f>IFERROR(VLOOKUP(G91,[1]Tabulka!$B$4:$C$239,2,0),"")</f>
        <v>Rudiš / 
Rudiš</v>
      </c>
      <c r="U91" s="50"/>
      <c r="V91" s="51"/>
      <c r="W91" s="52"/>
      <c r="X91" s="53"/>
      <c r="Y91" s="54"/>
      <c r="Z91" s="53"/>
      <c r="AA91" s="54"/>
      <c r="AB91" s="55" t="s">
        <v>31</v>
      </c>
      <c r="AC91" s="56" t="str">
        <f t="shared" si="16"/>
        <v>A23</v>
      </c>
      <c r="AD91" s="57">
        <f>COUNTIF($AB$3:$AB91,AB91)</f>
        <v>23</v>
      </c>
      <c r="AE91" s="58">
        <f>IF(AD91=1,'[1]pravidla turnaje'!$C$60,VLOOKUP(CONCATENATE(AB91,AD91-1),$AC$2:$AF90,3,0)+VLOOKUP(CONCATENATE(AB91,AD91-1),$AC$2:$AF90,4,0))</f>
        <v>0.50694444444444398</v>
      </c>
      <c r="AF91" s="59">
        <f>IF($E91="",('[1]pravidla turnaje'!#REF!/24/60),(VLOOKUP("x",'[1]pravidla turnaje'!$A$31:$D$58,4,0)/60/24))</f>
        <v>6.9444444444444441E-3</v>
      </c>
    </row>
    <row r="92" spans="1:32" ht="18">
      <c r="A92" s="39">
        <f t="shared" si="11"/>
        <v>100</v>
      </c>
      <c r="B92" s="39">
        <f t="shared" si="11"/>
        <v>100</v>
      </c>
      <c r="C92" s="39">
        <f t="shared" si="12"/>
        <v>100</v>
      </c>
      <c r="D92" s="40" t="str">
        <f t="shared" si="13"/>
        <v>102_105</v>
      </c>
      <c r="E92" s="41" t="str">
        <f t="shared" si="14"/>
        <v>N</v>
      </c>
      <c r="F92" s="62">
        <v>105</v>
      </c>
      <c r="G92" s="62">
        <v>102</v>
      </c>
      <c r="H92" s="39" t="str">
        <f t="shared" si="10"/>
        <v/>
      </c>
      <c r="I92" s="40" t="str">
        <f t="shared" si="10"/>
        <v/>
      </c>
      <c r="J92" s="43" t="str">
        <f>VLOOKUP(F92,[1]Tabulka!$B$4:$Q$239,16,0)</f>
        <v/>
      </c>
      <c r="K92" s="40" t="str">
        <f>VLOOKUP(G92,[1]Tabulka!$B$4:$Q$239,16,0)</f>
        <v/>
      </c>
      <c r="L92" s="43">
        <f>IF($E92="N",'[1]pravidla turnaje'!$A$6,IF($H92&gt;$I92,IF(OR($W92="PP",W92="SN"),'[1]pravidla turnaje'!$A$3,'[1]pravidla turnaje'!$A$2),IF($H92&lt;$I92,IF(OR($W92="PP",W92="SN"),'[1]pravidla turnaje'!$A$5,'[1]pravidla turnaje'!$A$6),'[1]pravidla turnaje'!$A$4)))</f>
        <v>0</v>
      </c>
      <c r="M92" s="40">
        <f>IF($E92="N",'[1]pravidla turnaje'!$A$6,IF($H92&lt;$I92,IF(OR($W92="PP",$W92="SN"),'[1]pravidla turnaje'!$A$3,'[1]pravidla turnaje'!$A$2),IF($H92&gt;$I92,IF(OR($W92="PP",$W92="SN"),'[1]pravidla turnaje'!$A$5,'[1]pravidla turnaje'!$A$6),'[1]pravidla turnaje'!$A$4)))</f>
        <v>0</v>
      </c>
      <c r="N92" s="43">
        <f t="shared" si="9"/>
        <v>105</v>
      </c>
      <c r="O92" s="44">
        <f t="shared" si="9"/>
        <v>102</v>
      </c>
      <c r="P92" s="45" t="str">
        <f>VLOOKUP($C92,'[1]pravidla turnaje'!$A$64:$B$83,2,0)</f>
        <v>J</v>
      </c>
      <c r="Q92" s="46" t="str">
        <f t="shared" si="15"/>
        <v>12:10 - 12:20</v>
      </c>
      <c r="R92" s="47" t="s">
        <v>122</v>
      </c>
      <c r="S92" s="48" t="str">
        <f>IFERROR(VLOOKUP(F92,[1]Tabulka!$B$4:$C$239,2,0),"")</f>
        <v>Gerhard / 
Slivoně</v>
      </c>
      <c r="T92" s="49" t="str">
        <f>IFERROR(VLOOKUP(G92,[1]Tabulka!$B$4:$C$239,2,0),"")</f>
        <v>Kubas / 
Vybíral</v>
      </c>
      <c r="U92" s="50"/>
      <c r="V92" s="51"/>
      <c r="W92" s="52"/>
      <c r="X92" s="53"/>
      <c r="Y92" s="54"/>
      <c r="Z92" s="53"/>
      <c r="AA92" s="54"/>
      <c r="AB92" s="55" t="s">
        <v>33</v>
      </c>
      <c r="AC92" s="56" t="str">
        <f t="shared" si="16"/>
        <v>B23</v>
      </c>
      <c r="AD92" s="57">
        <f>COUNTIF($AB$3:$AB92,AB92)</f>
        <v>23</v>
      </c>
      <c r="AE92" s="58">
        <f>IF(AD92=1,'[1]pravidla turnaje'!$C$60,VLOOKUP(CONCATENATE(AB92,AD92-1),$AC$2:$AF91,3,0)+VLOOKUP(CONCATENATE(AB92,AD92-1),$AC$2:$AF91,4,0))</f>
        <v>0.50694444444444398</v>
      </c>
      <c r="AF92" s="59">
        <f>IF($E92="",('[1]pravidla turnaje'!#REF!/24/60),(VLOOKUP("x",'[1]pravidla turnaje'!$A$31:$D$58,4,0)/60/24))</f>
        <v>6.9444444444444441E-3</v>
      </c>
    </row>
    <row r="93" spans="1:32" ht="18">
      <c r="A93" s="39">
        <f t="shared" si="11"/>
        <v>110</v>
      </c>
      <c r="B93" s="39">
        <f t="shared" si="11"/>
        <v>110</v>
      </c>
      <c r="C93" s="39">
        <f t="shared" si="12"/>
        <v>110</v>
      </c>
      <c r="D93" s="40" t="str">
        <f t="shared" si="13"/>
        <v>111_113</v>
      </c>
      <c r="E93" s="41" t="str">
        <f t="shared" si="14"/>
        <v>N</v>
      </c>
      <c r="F93" s="63">
        <v>111</v>
      </c>
      <c r="G93" s="63">
        <v>113</v>
      </c>
      <c r="H93" s="39" t="str">
        <f t="shared" si="10"/>
        <v/>
      </c>
      <c r="I93" s="40" t="str">
        <f t="shared" si="10"/>
        <v/>
      </c>
      <c r="J93" s="43" t="str">
        <f>VLOOKUP(F93,[1]Tabulka!$B$4:$Q$239,16,0)</f>
        <v/>
      </c>
      <c r="K93" s="40" t="str">
        <f>VLOOKUP(G93,[1]Tabulka!$B$4:$Q$239,16,0)</f>
        <v/>
      </c>
      <c r="L93" s="43">
        <f>IF($E93="N",'[1]pravidla turnaje'!$A$6,IF($H93&gt;$I93,IF(OR($W93="PP",W93="SN"),'[1]pravidla turnaje'!$A$3,'[1]pravidla turnaje'!$A$2),IF($H93&lt;$I93,IF(OR($W93="PP",W93="SN"),'[1]pravidla turnaje'!$A$5,'[1]pravidla turnaje'!$A$6),'[1]pravidla turnaje'!$A$4)))</f>
        <v>0</v>
      </c>
      <c r="M93" s="40">
        <f>IF($E93="N",'[1]pravidla turnaje'!$A$6,IF($H93&lt;$I93,IF(OR($W93="PP",$W93="SN"),'[1]pravidla turnaje'!$A$3,'[1]pravidla turnaje'!$A$2),IF($H93&gt;$I93,IF(OR($W93="PP",$W93="SN"),'[1]pravidla turnaje'!$A$5,'[1]pravidla turnaje'!$A$6),'[1]pravidla turnaje'!$A$4)))</f>
        <v>0</v>
      </c>
      <c r="N93" s="43">
        <f t="shared" si="9"/>
        <v>111</v>
      </c>
      <c r="O93" s="44">
        <f t="shared" si="9"/>
        <v>113</v>
      </c>
      <c r="P93" s="45" t="str">
        <f>VLOOKUP($C93,'[1]pravidla turnaje'!$A$64:$B$83,2,0)</f>
        <v>K</v>
      </c>
      <c r="Q93" s="46" t="str">
        <f t="shared" si="15"/>
        <v>12:10 - 12:20</v>
      </c>
      <c r="R93" s="47" t="s">
        <v>123</v>
      </c>
      <c r="S93" s="48" t="str">
        <f>IFERROR(VLOOKUP(F93,[1]Tabulka!$B$4:$C$239,2,0),"")</f>
        <v>Raboch / 
Weiss</v>
      </c>
      <c r="T93" s="49" t="str">
        <f>IFERROR(VLOOKUP(G93,[1]Tabulka!$B$4:$C$239,2,0),"")</f>
        <v>Hrubá / 
Doležal</v>
      </c>
      <c r="U93" s="50"/>
      <c r="V93" s="51"/>
      <c r="W93" s="52"/>
      <c r="X93" s="53"/>
      <c r="Y93" s="54"/>
      <c r="Z93" s="53"/>
      <c r="AA93" s="54"/>
      <c r="AB93" s="55" t="s">
        <v>35</v>
      </c>
      <c r="AC93" s="56" t="str">
        <f t="shared" si="16"/>
        <v>C23</v>
      </c>
      <c r="AD93" s="57">
        <f>COUNTIF($AB$3:$AB93,AB93)</f>
        <v>23</v>
      </c>
      <c r="AE93" s="58">
        <f>IF(AD93=1,'[1]pravidla turnaje'!$C$60,VLOOKUP(CONCATENATE(AB93,AD93-1),$AC$2:$AF92,3,0)+VLOOKUP(CONCATENATE(AB93,AD93-1),$AC$2:$AF92,4,0))</f>
        <v>0.50694444444444398</v>
      </c>
      <c r="AF93" s="59">
        <f>IF($E93="",('[1]pravidla turnaje'!#REF!/24/60),(VLOOKUP("x",'[1]pravidla turnaje'!$A$31:$D$58,4,0)/60/24))</f>
        <v>6.9444444444444441E-3</v>
      </c>
    </row>
    <row r="94" spans="1:32" ht="18">
      <c r="A94" s="39">
        <f t="shared" si="11"/>
        <v>110</v>
      </c>
      <c r="B94" s="39">
        <f t="shared" si="11"/>
        <v>110</v>
      </c>
      <c r="C94" s="39">
        <f t="shared" si="12"/>
        <v>110</v>
      </c>
      <c r="D94" s="40" t="str">
        <f t="shared" si="13"/>
        <v>112_115</v>
      </c>
      <c r="E94" s="41" t="str">
        <f t="shared" si="14"/>
        <v>N</v>
      </c>
      <c r="F94" s="63">
        <v>115</v>
      </c>
      <c r="G94" s="63">
        <v>112</v>
      </c>
      <c r="H94" s="39" t="str">
        <f t="shared" si="10"/>
        <v/>
      </c>
      <c r="I94" s="40" t="str">
        <f t="shared" si="10"/>
        <v/>
      </c>
      <c r="J94" s="43" t="str">
        <f>VLOOKUP(F94,[1]Tabulka!$B$4:$Q$239,16,0)</f>
        <v/>
      </c>
      <c r="K94" s="40" t="str">
        <f>VLOOKUP(G94,[1]Tabulka!$B$4:$Q$239,16,0)</f>
        <v/>
      </c>
      <c r="L94" s="43">
        <f>IF($E94="N",'[1]pravidla turnaje'!$A$6,IF($H94&gt;$I94,IF(OR($W94="PP",W94="SN"),'[1]pravidla turnaje'!$A$3,'[1]pravidla turnaje'!$A$2),IF($H94&lt;$I94,IF(OR($W94="PP",W94="SN"),'[1]pravidla turnaje'!$A$5,'[1]pravidla turnaje'!$A$6),'[1]pravidla turnaje'!$A$4)))</f>
        <v>0</v>
      </c>
      <c r="M94" s="40">
        <f>IF($E94="N",'[1]pravidla turnaje'!$A$6,IF($H94&lt;$I94,IF(OR($W94="PP",$W94="SN"),'[1]pravidla turnaje'!$A$3,'[1]pravidla turnaje'!$A$2),IF($H94&gt;$I94,IF(OR($W94="PP",$W94="SN"),'[1]pravidla turnaje'!$A$5,'[1]pravidla turnaje'!$A$6),'[1]pravidla turnaje'!$A$4)))</f>
        <v>0</v>
      </c>
      <c r="N94" s="43">
        <f t="shared" si="9"/>
        <v>115</v>
      </c>
      <c r="O94" s="44">
        <f t="shared" si="9"/>
        <v>112</v>
      </c>
      <c r="P94" s="45" t="str">
        <f>VLOOKUP($C94,'[1]pravidla turnaje'!$A$64:$B$83,2,0)</f>
        <v>K</v>
      </c>
      <c r="Q94" s="46" t="str">
        <f t="shared" si="15"/>
        <v>12:10 - 12:20</v>
      </c>
      <c r="R94" s="47" t="s">
        <v>124</v>
      </c>
      <c r="S94" s="48" t="str">
        <f>IFERROR(VLOOKUP(F94,[1]Tabulka!$B$4:$C$239,2,0),"")</f>
        <v>Hanžl / 
Beran</v>
      </c>
      <c r="T94" s="49" t="str">
        <f>IFERROR(VLOOKUP(G94,[1]Tabulka!$B$4:$C$239,2,0),"")</f>
        <v>Rus / 
Jirava</v>
      </c>
      <c r="U94" s="50"/>
      <c r="V94" s="51"/>
      <c r="W94" s="52"/>
      <c r="X94" s="53"/>
      <c r="Y94" s="54"/>
      <c r="Z94" s="53"/>
      <c r="AA94" s="54"/>
      <c r="AB94" s="55" t="s">
        <v>5</v>
      </c>
      <c r="AC94" s="56" t="str">
        <f t="shared" si="16"/>
        <v>D23</v>
      </c>
      <c r="AD94" s="57">
        <f>COUNTIF($AB$3:$AB94,AB94)</f>
        <v>23</v>
      </c>
      <c r="AE94" s="58">
        <f>IF(AD94=1,'[1]pravidla turnaje'!$C$60,VLOOKUP(CONCATENATE(AB94,AD94-1),$AC$2:$AF93,3,0)+VLOOKUP(CONCATENATE(AB94,AD94-1),$AC$2:$AF93,4,0))</f>
        <v>0.50694444444444398</v>
      </c>
      <c r="AF94" s="59">
        <f>IF($E94="",('[1]pravidla turnaje'!#REF!/24/60),(VLOOKUP("x",'[1]pravidla turnaje'!$A$31:$D$58,4,0)/60/24))</f>
        <v>6.9444444444444441E-3</v>
      </c>
    </row>
    <row r="95" spans="1:32" ht="18">
      <c r="A95" s="39">
        <f t="shared" si="11"/>
        <v>120</v>
      </c>
      <c r="B95" s="39">
        <f t="shared" si="11"/>
        <v>120</v>
      </c>
      <c r="C95" s="39">
        <f t="shared" si="12"/>
        <v>120</v>
      </c>
      <c r="D95" s="40" t="str">
        <f t="shared" si="13"/>
        <v>121_123</v>
      </c>
      <c r="E95" s="41" t="str">
        <f t="shared" si="14"/>
        <v>N</v>
      </c>
      <c r="F95" s="63">
        <v>121</v>
      </c>
      <c r="G95" s="63">
        <v>123</v>
      </c>
      <c r="H95" s="39" t="str">
        <f t="shared" si="10"/>
        <v/>
      </c>
      <c r="I95" s="40" t="str">
        <f t="shared" si="10"/>
        <v/>
      </c>
      <c r="J95" s="43" t="str">
        <f>VLOOKUP(F95,[1]Tabulka!$B$4:$Q$239,16,0)</f>
        <v/>
      </c>
      <c r="K95" s="40" t="str">
        <f>VLOOKUP(G95,[1]Tabulka!$B$4:$Q$239,16,0)</f>
        <v/>
      </c>
      <c r="L95" s="43">
        <f>IF($E95="N",'[1]pravidla turnaje'!$A$6,IF($H95&gt;$I95,IF(OR($W95="PP",W95="SN"),'[1]pravidla turnaje'!$A$3,'[1]pravidla turnaje'!$A$2),IF($H95&lt;$I95,IF(OR($W95="PP",W95="SN"),'[1]pravidla turnaje'!$A$5,'[1]pravidla turnaje'!$A$6),'[1]pravidla turnaje'!$A$4)))</f>
        <v>0</v>
      </c>
      <c r="M95" s="40">
        <f>IF($E95="N",'[1]pravidla turnaje'!$A$6,IF($H95&lt;$I95,IF(OR($W95="PP",$W95="SN"),'[1]pravidla turnaje'!$A$3,'[1]pravidla turnaje'!$A$2),IF($H95&gt;$I95,IF(OR($W95="PP",$W95="SN"),'[1]pravidla turnaje'!$A$5,'[1]pravidla turnaje'!$A$6),'[1]pravidla turnaje'!$A$4)))</f>
        <v>0</v>
      </c>
      <c r="N95" s="43">
        <f t="shared" si="9"/>
        <v>121</v>
      </c>
      <c r="O95" s="44">
        <f t="shared" si="9"/>
        <v>123</v>
      </c>
      <c r="P95" s="45" t="str">
        <f>VLOOKUP($C95,'[1]pravidla turnaje'!$A$64:$B$83,2,0)</f>
        <v>L</v>
      </c>
      <c r="Q95" s="46" t="str">
        <f t="shared" si="15"/>
        <v>12:20 - 12:30</v>
      </c>
      <c r="R95" s="47" t="s">
        <v>125</v>
      </c>
      <c r="S95" s="48" t="str">
        <f>IFERROR(VLOOKUP(F95,[1]Tabulka!$B$4:$C$239,2,0),"")</f>
        <v>Petrů / 
Černer</v>
      </c>
      <c r="T95" s="49" t="str">
        <f>IFERROR(VLOOKUP(G95,[1]Tabulka!$B$4:$C$239,2,0),"")</f>
        <v>Haklička / 
Závoďančík</v>
      </c>
      <c r="U95" s="50"/>
      <c r="V95" s="51"/>
      <c r="W95" s="52"/>
      <c r="X95" s="53"/>
      <c r="Y95" s="54"/>
      <c r="Z95" s="53"/>
      <c r="AA95" s="54"/>
      <c r="AB95" s="55" t="s">
        <v>31</v>
      </c>
      <c r="AC95" s="56" t="str">
        <f t="shared" si="16"/>
        <v>A24</v>
      </c>
      <c r="AD95" s="57">
        <f>COUNTIF($AB$3:$AB95,AB95)</f>
        <v>24</v>
      </c>
      <c r="AE95" s="58">
        <f>IF(AD95=1,'[1]pravidla turnaje'!$C$60,VLOOKUP(CONCATENATE(AB95,AD95-1),$AC$2:$AF94,3,0)+VLOOKUP(CONCATENATE(AB95,AD95-1),$AC$2:$AF94,4,0))</f>
        <v>0.5138888888888884</v>
      </c>
      <c r="AF95" s="59">
        <f>IF($E95="",('[1]pravidla turnaje'!#REF!/24/60),(VLOOKUP("x",'[1]pravidla turnaje'!$A$31:$D$58,4,0)/60/24))</f>
        <v>6.9444444444444441E-3</v>
      </c>
    </row>
    <row r="96" spans="1:32" ht="18">
      <c r="A96" s="39">
        <f t="shared" si="11"/>
        <v>120</v>
      </c>
      <c r="B96" s="39">
        <f t="shared" si="11"/>
        <v>120</v>
      </c>
      <c r="C96" s="39">
        <f t="shared" si="12"/>
        <v>120</v>
      </c>
      <c r="D96" s="40" t="str">
        <f t="shared" si="13"/>
        <v>122_125</v>
      </c>
      <c r="E96" s="41" t="str">
        <f t="shared" si="14"/>
        <v>N</v>
      </c>
      <c r="F96" s="63">
        <v>125</v>
      </c>
      <c r="G96" s="63">
        <v>122</v>
      </c>
      <c r="H96" s="39" t="str">
        <f t="shared" si="10"/>
        <v/>
      </c>
      <c r="I96" s="40" t="str">
        <f t="shared" si="10"/>
        <v/>
      </c>
      <c r="J96" s="43" t="str">
        <f>VLOOKUP(F96,[1]Tabulka!$B$4:$Q$239,16,0)</f>
        <v/>
      </c>
      <c r="K96" s="40" t="str">
        <f>VLOOKUP(G96,[1]Tabulka!$B$4:$Q$239,16,0)</f>
        <v/>
      </c>
      <c r="L96" s="43">
        <f>IF($E96="N",'[1]pravidla turnaje'!$A$6,IF($H96&gt;$I96,IF(OR($W96="PP",W96="SN"),'[1]pravidla turnaje'!$A$3,'[1]pravidla turnaje'!$A$2),IF($H96&lt;$I96,IF(OR($W96="PP",W96="SN"),'[1]pravidla turnaje'!$A$5,'[1]pravidla turnaje'!$A$6),'[1]pravidla turnaje'!$A$4)))</f>
        <v>0</v>
      </c>
      <c r="M96" s="40">
        <f>IF($E96="N",'[1]pravidla turnaje'!$A$6,IF($H96&lt;$I96,IF(OR($W96="PP",$W96="SN"),'[1]pravidla turnaje'!$A$3,'[1]pravidla turnaje'!$A$2),IF($H96&gt;$I96,IF(OR($W96="PP",$W96="SN"),'[1]pravidla turnaje'!$A$5,'[1]pravidla turnaje'!$A$6),'[1]pravidla turnaje'!$A$4)))</f>
        <v>0</v>
      </c>
      <c r="N96" s="43">
        <f t="shared" si="9"/>
        <v>125</v>
      </c>
      <c r="O96" s="44">
        <f t="shared" si="9"/>
        <v>122</v>
      </c>
      <c r="P96" s="45" t="str">
        <f>VLOOKUP($C96,'[1]pravidla turnaje'!$A$64:$B$83,2,0)</f>
        <v>L</v>
      </c>
      <c r="Q96" s="46" t="str">
        <f t="shared" si="15"/>
        <v>12:20 - 12:30</v>
      </c>
      <c r="R96" s="47" t="s">
        <v>126</v>
      </c>
      <c r="S96" s="48" t="str">
        <f>IFERROR(VLOOKUP(F96,[1]Tabulka!$B$4:$C$239,2,0),"")</f>
        <v>Kašpárek / 
Sčiklin</v>
      </c>
      <c r="T96" s="49" t="str">
        <f>IFERROR(VLOOKUP(G96,[1]Tabulka!$B$4:$C$239,2,0),"")</f>
        <v>Mock / 
Dvořák</v>
      </c>
      <c r="U96" s="50"/>
      <c r="V96" s="51"/>
      <c r="W96" s="52"/>
      <c r="X96" s="53"/>
      <c r="Y96" s="54"/>
      <c r="Z96" s="53"/>
      <c r="AA96" s="54"/>
      <c r="AB96" s="55" t="s">
        <v>33</v>
      </c>
      <c r="AC96" s="56" t="str">
        <f t="shared" si="16"/>
        <v>B24</v>
      </c>
      <c r="AD96" s="57">
        <f>COUNTIF($AB$3:$AB96,AB96)</f>
        <v>24</v>
      </c>
      <c r="AE96" s="58">
        <f>IF(AD96=1,'[1]pravidla turnaje'!$C$60,VLOOKUP(CONCATENATE(AB96,AD96-1),$AC$2:$AF95,3,0)+VLOOKUP(CONCATENATE(AB96,AD96-1),$AC$2:$AF95,4,0))</f>
        <v>0.5138888888888884</v>
      </c>
      <c r="AF96" s="59">
        <f>IF($E96="",('[1]pravidla turnaje'!#REF!/24/60),(VLOOKUP("x",'[1]pravidla turnaje'!$A$31:$D$58,4,0)/60/24))</f>
        <v>6.9444444444444441E-3</v>
      </c>
    </row>
    <row r="97" spans="1:32" ht="18">
      <c r="A97" s="39">
        <f t="shared" si="11"/>
        <v>170</v>
      </c>
      <c r="B97" s="39">
        <f t="shared" si="11"/>
        <v>170</v>
      </c>
      <c r="C97" s="39">
        <f t="shared" si="12"/>
        <v>170</v>
      </c>
      <c r="D97" s="40" t="str">
        <f t="shared" si="13"/>
        <v>171_173</v>
      </c>
      <c r="E97" s="41" t="str">
        <f t="shared" si="14"/>
        <v>N</v>
      </c>
      <c r="F97" s="63">
        <v>171</v>
      </c>
      <c r="G97" s="63">
        <v>173</v>
      </c>
      <c r="H97" s="39" t="str">
        <f t="shared" si="10"/>
        <v/>
      </c>
      <c r="I97" s="40" t="str">
        <f t="shared" si="10"/>
        <v/>
      </c>
      <c r="J97" s="43" t="str">
        <f>VLOOKUP(F97,[1]Tabulka!$B$4:$Q$239,16,0)</f>
        <v/>
      </c>
      <c r="K97" s="40" t="str">
        <f>VLOOKUP(G97,[1]Tabulka!$B$4:$Q$239,16,0)</f>
        <v/>
      </c>
      <c r="L97" s="43">
        <f>IF($E97="N",'[1]pravidla turnaje'!$A$6,IF($H97&gt;$I97,IF(OR($W97="PP",W97="SN"),'[1]pravidla turnaje'!$A$3,'[1]pravidla turnaje'!$A$2),IF($H97&lt;$I97,IF(OR($W97="PP",W97="SN"),'[1]pravidla turnaje'!$A$5,'[1]pravidla turnaje'!$A$6),'[1]pravidla turnaje'!$A$4)))</f>
        <v>0</v>
      </c>
      <c r="M97" s="40">
        <f>IF($E97="N",'[1]pravidla turnaje'!$A$6,IF($H97&lt;$I97,IF(OR($W97="PP",$W97="SN"),'[1]pravidla turnaje'!$A$3,'[1]pravidla turnaje'!$A$2),IF($H97&gt;$I97,IF(OR($W97="PP",$W97="SN"),'[1]pravidla turnaje'!$A$5,'[1]pravidla turnaje'!$A$6),'[1]pravidla turnaje'!$A$4)))</f>
        <v>0</v>
      </c>
      <c r="N97" s="43">
        <f t="shared" si="9"/>
        <v>171</v>
      </c>
      <c r="O97" s="44">
        <f t="shared" si="9"/>
        <v>173</v>
      </c>
      <c r="P97" s="65" t="str">
        <f>VLOOKUP($C97,'[1]pravidla turnaje'!$A$64:$B$83,2,0)</f>
        <v>W</v>
      </c>
      <c r="Q97" s="66" t="str">
        <f t="shared" si="15"/>
        <v>12:20 - 12:30</v>
      </c>
      <c r="R97" s="67" t="s">
        <v>127</v>
      </c>
      <c r="S97" s="68" t="str">
        <f>IFERROR(VLOOKUP(F97,[1]Tabulka!$B$4:$C$239,2,0),"")</f>
        <v>Tomanová / 
Pálfyová</v>
      </c>
      <c r="T97" s="69" t="str">
        <f>IFERROR(VLOOKUP(G97,[1]Tabulka!$B$4:$C$239,2,0),"")</f>
        <v>Klímová / 
Lerchová</v>
      </c>
      <c r="U97" s="70"/>
      <c r="V97" s="71"/>
      <c r="W97" s="52"/>
      <c r="X97" s="72"/>
      <c r="Y97" s="73"/>
      <c r="Z97" s="72"/>
      <c r="AA97" s="73"/>
      <c r="AB97" s="74" t="s">
        <v>35</v>
      </c>
      <c r="AC97" s="56" t="str">
        <f t="shared" si="16"/>
        <v>C24</v>
      </c>
      <c r="AD97" s="57">
        <f>COUNTIF($AB$3:$AB97,AB97)</f>
        <v>24</v>
      </c>
      <c r="AE97" s="58">
        <f>IF(AD97=1,'[1]pravidla turnaje'!$C$60,VLOOKUP(CONCATENATE(AB97,AD97-1),$AC$2:$AF96,3,0)+VLOOKUP(CONCATENATE(AB97,AD97-1),$AC$2:$AF96,4,0))</f>
        <v>0.5138888888888884</v>
      </c>
      <c r="AF97" s="59">
        <f>IF($E97="",('[1]pravidla turnaje'!#REF!/24/60),(VLOOKUP("x",'[1]pravidla turnaje'!$A$31:$D$58,4,0)/60/24))</f>
        <v>6.9444444444444441E-3</v>
      </c>
    </row>
    <row r="98" spans="1:32" ht="18">
      <c r="A98" s="39">
        <f t="shared" si="11"/>
        <v>170</v>
      </c>
      <c r="B98" s="39">
        <f t="shared" si="11"/>
        <v>170</v>
      </c>
      <c r="C98" s="39">
        <f t="shared" si="12"/>
        <v>170</v>
      </c>
      <c r="D98" s="40" t="str">
        <f t="shared" si="13"/>
        <v>172_175</v>
      </c>
      <c r="E98" s="41" t="str">
        <f t="shared" si="14"/>
        <v>N</v>
      </c>
      <c r="F98" s="63">
        <v>175</v>
      </c>
      <c r="G98" s="63">
        <v>172</v>
      </c>
      <c r="H98" s="39" t="str">
        <f t="shared" si="10"/>
        <v/>
      </c>
      <c r="I98" s="40" t="str">
        <f t="shared" si="10"/>
        <v/>
      </c>
      <c r="J98" s="43" t="str">
        <f>VLOOKUP(F98,[1]Tabulka!$B$4:$Q$239,16,0)</f>
        <v/>
      </c>
      <c r="K98" s="40" t="str">
        <f>VLOOKUP(G98,[1]Tabulka!$B$4:$Q$239,16,0)</f>
        <v/>
      </c>
      <c r="L98" s="43">
        <f>IF($E98="N",'[1]pravidla turnaje'!$A$6,IF($H98&gt;$I98,IF(OR($W98="PP",W98="SN"),'[1]pravidla turnaje'!$A$3,'[1]pravidla turnaje'!$A$2),IF($H98&lt;$I98,IF(OR($W98="PP",W98="SN"),'[1]pravidla turnaje'!$A$5,'[1]pravidla turnaje'!$A$6),'[1]pravidla turnaje'!$A$4)))</f>
        <v>0</v>
      </c>
      <c r="M98" s="40">
        <f>IF($E98="N",'[1]pravidla turnaje'!$A$6,IF($H98&lt;$I98,IF(OR($W98="PP",$W98="SN"),'[1]pravidla turnaje'!$A$3,'[1]pravidla turnaje'!$A$2),IF($H98&gt;$I98,IF(OR($W98="PP",$W98="SN"),'[1]pravidla turnaje'!$A$5,'[1]pravidla turnaje'!$A$6),'[1]pravidla turnaje'!$A$4)))</f>
        <v>0</v>
      </c>
      <c r="N98" s="43">
        <f t="shared" si="9"/>
        <v>175</v>
      </c>
      <c r="O98" s="44">
        <f t="shared" si="9"/>
        <v>172</v>
      </c>
      <c r="P98" s="65" t="str">
        <f>VLOOKUP($C98,'[1]pravidla turnaje'!$A$64:$B$83,2,0)</f>
        <v>W</v>
      </c>
      <c r="Q98" s="66" t="str">
        <f t="shared" si="15"/>
        <v>12:20 - 12:30</v>
      </c>
      <c r="R98" s="67" t="s">
        <v>128</v>
      </c>
      <c r="S98" s="68" t="str">
        <f>IFERROR(VLOOKUP(F98,[1]Tabulka!$B$4:$C$239,2,0),"")</f>
        <v>Tomanová / 
Blahníková</v>
      </c>
      <c r="T98" s="69" t="str">
        <f>IFERROR(VLOOKUP(G98,[1]Tabulka!$B$4:$C$239,2,0),"")</f>
        <v>Kronychová / 
Štěpánová</v>
      </c>
      <c r="U98" s="70"/>
      <c r="V98" s="71"/>
      <c r="W98" s="52"/>
      <c r="X98" s="72"/>
      <c r="Y98" s="73"/>
      <c r="Z98" s="72"/>
      <c r="AA98" s="73"/>
      <c r="AB98" s="74" t="s">
        <v>5</v>
      </c>
      <c r="AC98" s="56" t="str">
        <f t="shared" si="16"/>
        <v>D24</v>
      </c>
      <c r="AD98" s="57">
        <f>COUNTIF($AB$3:$AB98,AB98)</f>
        <v>24</v>
      </c>
      <c r="AE98" s="58">
        <f>IF(AD98=1,'[1]pravidla turnaje'!$C$60,VLOOKUP(CONCATENATE(AB98,AD98-1),$AC$2:$AF97,3,0)+VLOOKUP(CONCATENATE(AB98,AD98-1),$AC$2:$AF97,4,0))</f>
        <v>0.5138888888888884</v>
      </c>
      <c r="AF98" s="59">
        <f>IF($E98="",('[1]pravidla turnaje'!#REF!/24/60),(VLOOKUP("x",'[1]pravidla turnaje'!$A$31:$D$58,4,0)/60/24))</f>
        <v>6.9444444444444441E-3</v>
      </c>
    </row>
    <row r="99" spans="1:32" ht="18">
      <c r="A99" s="39">
        <f t="shared" si="11"/>
        <v>10</v>
      </c>
      <c r="B99" s="39">
        <f t="shared" si="11"/>
        <v>10</v>
      </c>
      <c r="C99" s="39">
        <f t="shared" si="12"/>
        <v>10</v>
      </c>
      <c r="D99" s="40" t="str">
        <f t="shared" si="13"/>
        <v>11_13</v>
      </c>
      <c r="E99" s="41" t="str">
        <f t="shared" si="14"/>
        <v>N</v>
      </c>
      <c r="F99" s="63">
        <v>11</v>
      </c>
      <c r="G99" s="63">
        <v>13</v>
      </c>
      <c r="H99" s="39" t="str">
        <f t="shared" si="10"/>
        <v/>
      </c>
      <c r="I99" s="40" t="str">
        <f t="shared" si="10"/>
        <v/>
      </c>
      <c r="J99" s="43" t="str">
        <f>VLOOKUP(F99,[1]Tabulka!$B$4:$Q$239,16,0)</f>
        <v/>
      </c>
      <c r="K99" s="40" t="str">
        <f>VLOOKUP(G99,[1]Tabulka!$B$4:$Q$239,16,0)</f>
        <v/>
      </c>
      <c r="L99" s="43">
        <f>IF($E99="N",'[1]pravidla turnaje'!$A$6,IF($H99&gt;$I99,IF(OR($W99="PP",W99="SN"),'[1]pravidla turnaje'!$A$3,'[1]pravidla turnaje'!$A$2),IF($H99&lt;$I99,IF(OR($W99="PP",W99="SN"),'[1]pravidla turnaje'!$A$5,'[1]pravidla turnaje'!$A$6),'[1]pravidla turnaje'!$A$4)))</f>
        <v>0</v>
      </c>
      <c r="M99" s="40">
        <f>IF($E99="N",'[1]pravidla turnaje'!$A$6,IF($H99&lt;$I99,IF(OR($W99="PP",$W99="SN"),'[1]pravidla turnaje'!$A$3,'[1]pravidla turnaje'!$A$2),IF($H99&gt;$I99,IF(OR($W99="PP",$W99="SN"),'[1]pravidla turnaje'!$A$5,'[1]pravidla turnaje'!$A$6),'[1]pravidla turnaje'!$A$4)))</f>
        <v>0</v>
      </c>
      <c r="N99" s="43">
        <f t="shared" si="9"/>
        <v>11</v>
      </c>
      <c r="O99" s="44">
        <f t="shared" si="9"/>
        <v>13</v>
      </c>
      <c r="P99" s="45" t="str">
        <f>VLOOKUP($C99,'[1]pravidla turnaje'!$A$64:$B$83,2,0)</f>
        <v>A</v>
      </c>
      <c r="Q99" s="46" t="str">
        <f t="shared" si="15"/>
        <v>12:30 - 12:40</v>
      </c>
      <c r="R99" s="47" t="s">
        <v>129</v>
      </c>
      <c r="S99" s="48" t="str">
        <f>IFERROR(VLOOKUP(F99,[1]Tabulka!$B$4:$C$239,2,0),"")</f>
        <v>Svatek / 
Heczko</v>
      </c>
      <c r="T99" s="49" t="str">
        <f>IFERROR(VLOOKUP(G99,[1]Tabulka!$B$4:$C$239,2,0),"")</f>
        <v>Skála / 
Lenko</v>
      </c>
      <c r="U99" s="50"/>
      <c r="V99" s="51"/>
      <c r="W99" s="52"/>
      <c r="X99" s="53"/>
      <c r="Y99" s="54"/>
      <c r="Z99" s="53"/>
      <c r="AA99" s="54"/>
      <c r="AB99" s="55" t="s">
        <v>31</v>
      </c>
      <c r="AC99" s="56" t="str">
        <f t="shared" si="16"/>
        <v>A25</v>
      </c>
      <c r="AD99" s="57">
        <f>COUNTIF($AB$3:$AB99,AB99)</f>
        <v>25</v>
      </c>
      <c r="AE99" s="58">
        <f>IF(AD99=1,'[1]pravidla turnaje'!$C$60,VLOOKUP(CONCATENATE(AB99,AD99-1),$AC$2:$AF98,3,0)+VLOOKUP(CONCATENATE(AB99,AD99-1),$AC$2:$AF98,4,0))</f>
        <v>0.52083333333333282</v>
      </c>
      <c r="AF99" s="59">
        <f>IF($E99="",('[1]pravidla turnaje'!#REF!/24/60),(VLOOKUP("x",'[1]pravidla turnaje'!$A$31:$D$58,4,0)/60/24))</f>
        <v>6.9444444444444441E-3</v>
      </c>
    </row>
    <row r="100" spans="1:32" ht="18">
      <c r="A100" s="39">
        <f t="shared" si="11"/>
        <v>10</v>
      </c>
      <c r="B100" s="39">
        <f t="shared" si="11"/>
        <v>10</v>
      </c>
      <c r="C100" s="39">
        <f t="shared" si="12"/>
        <v>10</v>
      </c>
      <c r="D100" s="40" t="str">
        <f t="shared" si="13"/>
        <v>14_15</v>
      </c>
      <c r="E100" s="41" t="str">
        <f t="shared" si="14"/>
        <v>N</v>
      </c>
      <c r="F100" s="63">
        <v>14</v>
      </c>
      <c r="G100" s="63">
        <v>15</v>
      </c>
      <c r="H100" s="39" t="str">
        <f t="shared" si="10"/>
        <v/>
      </c>
      <c r="I100" s="40" t="str">
        <f t="shared" si="10"/>
        <v/>
      </c>
      <c r="J100" s="43" t="str">
        <f>VLOOKUP(F100,[1]Tabulka!$B$4:$Q$239,16,0)</f>
        <v/>
      </c>
      <c r="K100" s="40" t="str">
        <f>VLOOKUP(G100,[1]Tabulka!$B$4:$Q$239,16,0)</f>
        <v/>
      </c>
      <c r="L100" s="43">
        <f>IF($E100="N",'[1]pravidla turnaje'!$A$6,IF($H100&gt;$I100,IF(OR($W100="PP",W100="SN"),'[1]pravidla turnaje'!$A$3,'[1]pravidla turnaje'!$A$2),IF($H100&lt;$I100,IF(OR($W100="PP",W100="SN"),'[1]pravidla turnaje'!$A$5,'[1]pravidla turnaje'!$A$6),'[1]pravidla turnaje'!$A$4)))</f>
        <v>0</v>
      </c>
      <c r="M100" s="40">
        <f>IF($E100="N",'[1]pravidla turnaje'!$A$6,IF($H100&lt;$I100,IF(OR($W100="PP",$W100="SN"),'[1]pravidla turnaje'!$A$3,'[1]pravidla turnaje'!$A$2),IF($H100&gt;$I100,IF(OR($W100="PP",$W100="SN"),'[1]pravidla turnaje'!$A$5,'[1]pravidla turnaje'!$A$6),'[1]pravidla turnaje'!$A$4)))</f>
        <v>0</v>
      </c>
      <c r="N100" s="43">
        <f t="shared" si="9"/>
        <v>14</v>
      </c>
      <c r="O100" s="44">
        <f t="shared" si="9"/>
        <v>15</v>
      </c>
      <c r="P100" s="45" t="str">
        <f>VLOOKUP($C100,'[1]pravidla turnaje'!$A$64:$B$83,2,0)</f>
        <v>A</v>
      </c>
      <c r="Q100" s="46" t="str">
        <f t="shared" si="15"/>
        <v>12:30 - 12:40</v>
      </c>
      <c r="R100" s="47" t="s">
        <v>130</v>
      </c>
      <c r="S100" s="48" t="str">
        <f>IFERROR(VLOOKUP(F100,[1]Tabulka!$B$4:$C$239,2,0),"")</f>
        <v>Hněvkovský / 
Šárka</v>
      </c>
      <c r="T100" s="49" t="str">
        <f>IFERROR(VLOOKUP(G100,[1]Tabulka!$B$4:$C$239,2,0),"")</f>
        <v>Michel / 
Langhamer</v>
      </c>
      <c r="U100" s="50"/>
      <c r="V100" s="51"/>
      <c r="W100" s="52"/>
      <c r="X100" s="53"/>
      <c r="Y100" s="54"/>
      <c r="Z100" s="53"/>
      <c r="AA100" s="54"/>
      <c r="AB100" s="55" t="s">
        <v>33</v>
      </c>
      <c r="AC100" s="56" t="str">
        <f t="shared" si="16"/>
        <v>B25</v>
      </c>
      <c r="AD100" s="57">
        <f>COUNTIF($AB$3:$AB100,AB100)</f>
        <v>25</v>
      </c>
      <c r="AE100" s="58">
        <f>IF(AD100=1,'[1]pravidla turnaje'!$C$60,VLOOKUP(CONCATENATE(AB100,AD100-1),$AC$2:$AF99,3,0)+VLOOKUP(CONCATENATE(AB100,AD100-1),$AC$2:$AF99,4,0))</f>
        <v>0.52083333333333282</v>
      </c>
      <c r="AF100" s="59">
        <f>IF($E100="",('[1]pravidla turnaje'!#REF!/24/60),(VLOOKUP("x",'[1]pravidla turnaje'!$A$31:$D$58,4,0)/60/24))</f>
        <v>6.9444444444444441E-3</v>
      </c>
    </row>
    <row r="101" spans="1:32" ht="18">
      <c r="A101" s="39">
        <f t="shared" si="11"/>
        <v>10</v>
      </c>
      <c r="B101" s="39">
        <f t="shared" si="11"/>
        <v>10</v>
      </c>
      <c r="C101" s="39">
        <f t="shared" si="12"/>
        <v>10</v>
      </c>
      <c r="D101" s="40" t="str">
        <f t="shared" si="13"/>
        <v>12_16</v>
      </c>
      <c r="E101" s="41" t="str">
        <f t="shared" si="14"/>
        <v>N</v>
      </c>
      <c r="F101" s="63">
        <v>12</v>
      </c>
      <c r="G101" s="63">
        <v>16</v>
      </c>
      <c r="H101" s="39" t="str">
        <f t="shared" si="10"/>
        <v/>
      </c>
      <c r="I101" s="40" t="str">
        <f t="shared" si="10"/>
        <v/>
      </c>
      <c r="J101" s="43" t="str">
        <f>VLOOKUP(F101,[1]Tabulka!$B$4:$Q$239,16,0)</f>
        <v/>
      </c>
      <c r="K101" s="40" t="str">
        <f>VLOOKUP(G101,[1]Tabulka!$B$4:$Q$239,16,0)</f>
        <v/>
      </c>
      <c r="L101" s="43">
        <f>IF($E101="N",'[1]pravidla turnaje'!$A$6,IF($H101&gt;$I101,IF(OR($W101="PP",W101="SN"),'[1]pravidla turnaje'!$A$3,'[1]pravidla turnaje'!$A$2),IF($H101&lt;$I101,IF(OR($W101="PP",W101="SN"),'[1]pravidla turnaje'!$A$5,'[1]pravidla turnaje'!$A$6),'[1]pravidla turnaje'!$A$4)))</f>
        <v>0</v>
      </c>
      <c r="M101" s="40">
        <f>IF($E101="N",'[1]pravidla turnaje'!$A$6,IF($H101&lt;$I101,IF(OR($W101="PP",$W101="SN"),'[1]pravidla turnaje'!$A$3,'[1]pravidla turnaje'!$A$2),IF($H101&gt;$I101,IF(OR($W101="PP",$W101="SN"),'[1]pravidla turnaje'!$A$5,'[1]pravidla turnaje'!$A$6),'[1]pravidla turnaje'!$A$4)))</f>
        <v>0</v>
      </c>
      <c r="N101" s="43">
        <f t="shared" si="9"/>
        <v>12</v>
      </c>
      <c r="O101" s="44">
        <f t="shared" si="9"/>
        <v>16</v>
      </c>
      <c r="P101" s="45" t="str">
        <f>VLOOKUP($C101,'[1]pravidla turnaje'!$A$64:$B$83,2,0)</f>
        <v>A</v>
      </c>
      <c r="Q101" s="46" t="str">
        <f t="shared" si="15"/>
        <v>12:30 - 12:40</v>
      </c>
      <c r="R101" s="47" t="s">
        <v>131</v>
      </c>
      <c r="S101" s="48" t="str">
        <f>IFERROR(VLOOKUP(F101,[1]Tabulka!$B$4:$C$239,2,0),"")</f>
        <v>Renčín / 
Hejný</v>
      </c>
      <c r="T101" s="49" t="str">
        <f>IFERROR(VLOOKUP(G101,[1]Tabulka!$B$4:$C$239,2,0),"")</f>
        <v>Melíšek / 
Koš</v>
      </c>
      <c r="U101" s="50"/>
      <c r="V101" s="51"/>
      <c r="W101" s="52"/>
      <c r="X101" s="53"/>
      <c r="Y101" s="54"/>
      <c r="Z101" s="53"/>
      <c r="AA101" s="54"/>
      <c r="AB101" s="55" t="s">
        <v>35</v>
      </c>
      <c r="AC101" s="56" t="str">
        <f t="shared" si="16"/>
        <v>C25</v>
      </c>
      <c r="AD101" s="57">
        <f>COUNTIF($AB$3:$AB101,AB101)</f>
        <v>25</v>
      </c>
      <c r="AE101" s="58">
        <f>IF(AD101=1,'[1]pravidla turnaje'!$C$60,VLOOKUP(CONCATENATE(AB101,AD101-1),$AC$2:$AF100,3,0)+VLOOKUP(CONCATENATE(AB101,AD101-1),$AC$2:$AF100,4,0))</f>
        <v>0.52083333333333282</v>
      </c>
      <c r="AF101" s="59">
        <f>IF($E101="",('[1]pravidla turnaje'!#REF!/24/60),(VLOOKUP("x",'[1]pravidla turnaje'!$A$31:$D$58,4,0)/60/24))</f>
        <v>6.9444444444444441E-3</v>
      </c>
    </row>
    <row r="102" spans="1:32" ht="18">
      <c r="A102" s="39">
        <f t="shared" si="11"/>
        <v>20</v>
      </c>
      <c r="B102" s="39">
        <f t="shared" si="11"/>
        <v>20</v>
      </c>
      <c r="C102" s="39">
        <f t="shared" si="12"/>
        <v>20</v>
      </c>
      <c r="D102" s="40" t="str">
        <f t="shared" si="13"/>
        <v>21_23</v>
      </c>
      <c r="E102" s="41" t="str">
        <f t="shared" si="14"/>
        <v>N</v>
      </c>
      <c r="F102" s="63">
        <v>21</v>
      </c>
      <c r="G102" s="63">
        <v>23</v>
      </c>
      <c r="H102" s="39" t="str">
        <f t="shared" si="10"/>
        <v/>
      </c>
      <c r="I102" s="40" t="str">
        <f t="shared" si="10"/>
        <v/>
      </c>
      <c r="J102" s="43" t="str">
        <f>VLOOKUP(F102,[1]Tabulka!$B$4:$Q$239,16,0)</f>
        <v/>
      </c>
      <c r="K102" s="40" t="str">
        <f>VLOOKUP(G102,[1]Tabulka!$B$4:$Q$239,16,0)</f>
        <v/>
      </c>
      <c r="L102" s="43">
        <f>IF($E102="N",'[1]pravidla turnaje'!$A$6,IF($H102&gt;$I102,IF(OR($W102="PP",W102="SN"),'[1]pravidla turnaje'!$A$3,'[1]pravidla turnaje'!$A$2),IF($H102&lt;$I102,IF(OR($W102="PP",W102="SN"),'[1]pravidla turnaje'!$A$5,'[1]pravidla turnaje'!$A$6),'[1]pravidla turnaje'!$A$4)))</f>
        <v>0</v>
      </c>
      <c r="M102" s="40">
        <f>IF($E102="N",'[1]pravidla turnaje'!$A$6,IF($H102&lt;$I102,IF(OR($W102="PP",$W102="SN"),'[1]pravidla turnaje'!$A$3,'[1]pravidla turnaje'!$A$2),IF($H102&gt;$I102,IF(OR($W102="PP",$W102="SN"),'[1]pravidla turnaje'!$A$5,'[1]pravidla turnaje'!$A$6),'[1]pravidla turnaje'!$A$4)))</f>
        <v>0</v>
      </c>
      <c r="N102" s="43">
        <f t="shared" si="9"/>
        <v>21</v>
      </c>
      <c r="O102" s="44">
        <f t="shared" si="9"/>
        <v>23</v>
      </c>
      <c r="P102" s="45" t="str">
        <f>VLOOKUP($C102,'[1]pravidla turnaje'!$A$64:$B$83,2,0)</f>
        <v>B</v>
      </c>
      <c r="Q102" s="46" t="str">
        <f t="shared" si="15"/>
        <v>12:30 - 12:40</v>
      </c>
      <c r="R102" s="47" t="s">
        <v>132</v>
      </c>
      <c r="S102" s="48" t="str">
        <f>IFERROR(VLOOKUP(F102,[1]Tabulka!$B$4:$C$239,2,0),"")</f>
        <v>Bendek / 
Tluček</v>
      </c>
      <c r="T102" s="49" t="str">
        <f>IFERROR(VLOOKUP(G102,[1]Tabulka!$B$4:$C$239,2,0),"")</f>
        <v>Dóža / 
Mück</v>
      </c>
      <c r="U102" s="50"/>
      <c r="V102" s="51"/>
      <c r="W102" s="52"/>
      <c r="X102" s="53"/>
      <c r="Y102" s="54"/>
      <c r="Z102" s="53"/>
      <c r="AA102" s="54"/>
      <c r="AB102" s="55" t="s">
        <v>5</v>
      </c>
      <c r="AC102" s="56" t="str">
        <f t="shared" si="16"/>
        <v>D25</v>
      </c>
      <c r="AD102" s="57">
        <f>COUNTIF($AB$3:$AB102,AB102)</f>
        <v>25</v>
      </c>
      <c r="AE102" s="58">
        <f>IF(AD102=1,'[1]pravidla turnaje'!$C$60,VLOOKUP(CONCATENATE(AB102,AD102-1),$AC$2:$AF101,3,0)+VLOOKUP(CONCATENATE(AB102,AD102-1),$AC$2:$AF101,4,0))</f>
        <v>0.52083333333333282</v>
      </c>
      <c r="AF102" s="59">
        <f>IF($E102="",('[1]pravidla turnaje'!#REF!/24/60),(VLOOKUP("x",'[1]pravidla turnaje'!$A$31:$D$58,4,0)/60/24))</f>
        <v>6.9444444444444441E-3</v>
      </c>
    </row>
    <row r="103" spans="1:32" ht="18">
      <c r="A103" s="39">
        <f t="shared" si="11"/>
        <v>20</v>
      </c>
      <c r="B103" s="39">
        <f t="shared" si="11"/>
        <v>20</v>
      </c>
      <c r="C103" s="39">
        <f t="shared" si="12"/>
        <v>20</v>
      </c>
      <c r="D103" s="40" t="str">
        <f t="shared" si="13"/>
        <v>24_25</v>
      </c>
      <c r="E103" s="41" t="str">
        <f t="shared" si="14"/>
        <v>N</v>
      </c>
      <c r="F103" s="63">
        <v>24</v>
      </c>
      <c r="G103" s="63">
        <v>25</v>
      </c>
      <c r="H103" s="39" t="str">
        <f t="shared" si="10"/>
        <v/>
      </c>
      <c r="I103" s="40" t="str">
        <f t="shared" si="10"/>
        <v/>
      </c>
      <c r="J103" s="43" t="str">
        <f>VLOOKUP(F103,[1]Tabulka!$B$4:$Q$239,16,0)</f>
        <v/>
      </c>
      <c r="K103" s="40" t="str">
        <f>VLOOKUP(G103,[1]Tabulka!$B$4:$Q$239,16,0)</f>
        <v/>
      </c>
      <c r="L103" s="43">
        <f>IF($E103="N",'[1]pravidla turnaje'!$A$6,IF($H103&gt;$I103,IF(OR($W103="PP",W103="SN"),'[1]pravidla turnaje'!$A$3,'[1]pravidla turnaje'!$A$2),IF($H103&lt;$I103,IF(OR($W103="PP",W103="SN"),'[1]pravidla turnaje'!$A$5,'[1]pravidla turnaje'!$A$6),'[1]pravidla turnaje'!$A$4)))</f>
        <v>0</v>
      </c>
      <c r="M103" s="40">
        <f>IF($E103="N",'[1]pravidla turnaje'!$A$6,IF($H103&lt;$I103,IF(OR($W103="PP",$W103="SN"),'[1]pravidla turnaje'!$A$3,'[1]pravidla turnaje'!$A$2),IF($H103&gt;$I103,IF(OR($W103="PP",$W103="SN"),'[1]pravidla turnaje'!$A$5,'[1]pravidla turnaje'!$A$6),'[1]pravidla turnaje'!$A$4)))</f>
        <v>0</v>
      </c>
      <c r="N103" s="43">
        <f t="shared" si="9"/>
        <v>24</v>
      </c>
      <c r="O103" s="44">
        <f t="shared" si="9"/>
        <v>25</v>
      </c>
      <c r="P103" s="45" t="str">
        <f>VLOOKUP($C103,'[1]pravidla turnaje'!$A$64:$B$83,2,0)</f>
        <v>B</v>
      </c>
      <c r="Q103" s="46" t="str">
        <f t="shared" si="15"/>
        <v>12:40 - 12:50</v>
      </c>
      <c r="R103" s="47" t="s">
        <v>133</v>
      </c>
      <c r="S103" s="48" t="str">
        <f>IFERROR(VLOOKUP(F103,[1]Tabulka!$B$4:$C$239,2,0),"")</f>
        <v>Maťko / 
Bernard</v>
      </c>
      <c r="T103" s="49" t="str">
        <f>IFERROR(VLOOKUP(G103,[1]Tabulka!$B$4:$C$239,2,0),"")</f>
        <v>Harák / 
Čáp</v>
      </c>
      <c r="U103" s="50"/>
      <c r="V103" s="51"/>
      <c r="W103" s="52"/>
      <c r="X103" s="53"/>
      <c r="Y103" s="54"/>
      <c r="Z103" s="53"/>
      <c r="AA103" s="54"/>
      <c r="AB103" s="55" t="s">
        <v>31</v>
      </c>
      <c r="AC103" s="56" t="str">
        <f t="shared" si="16"/>
        <v>A26</v>
      </c>
      <c r="AD103" s="57">
        <f>COUNTIF($AB$3:$AB103,AB103)</f>
        <v>26</v>
      </c>
      <c r="AE103" s="58">
        <f>IF(AD103=1,'[1]pravidla turnaje'!$C$60,VLOOKUP(CONCATENATE(AB103,AD103-1),$AC$2:$AF102,3,0)+VLOOKUP(CONCATENATE(AB103,AD103-1),$AC$2:$AF102,4,0))</f>
        <v>0.52777777777777724</v>
      </c>
      <c r="AF103" s="59">
        <f>IF($E103="",('[1]pravidla turnaje'!#REF!/24/60),(VLOOKUP("x",'[1]pravidla turnaje'!$A$31:$D$58,4,0)/60/24))</f>
        <v>6.9444444444444441E-3</v>
      </c>
    </row>
    <row r="104" spans="1:32" ht="18">
      <c r="A104" s="39">
        <f t="shared" si="11"/>
        <v>20</v>
      </c>
      <c r="B104" s="39">
        <f t="shared" si="11"/>
        <v>20</v>
      </c>
      <c r="C104" s="39">
        <f t="shared" si="12"/>
        <v>20</v>
      </c>
      <c r="D104" s="40" t="str">
        <f t="shared" si="13"/>
        <v>22_26</v>
      </c>
      <c r="E104" s="41" t="str">
        <f t="shared" si="14"/>
        <v>N</v>
      </c>
      <c r="F104" s="63">
        <v>22</v>
      </c>
      <c r="G104" s="63">
        <v>26</v>
      </c>
      <c r="H104" s="39" t="str">
        <f t="shared" si="10"/>
        <v/>
      </c>
      <c r="I104" s="40" t="str">
        <f t="shared" si="10"/>
        <v/>
      </c>
      <c r="J104" s="43" t="str">
        <f>VLOOKUP(F104,[1]Tabulka!$B$4:$Q$239,16,0)</f>
        <v/>
      </c>
      <c r="K104" s="40" t="str">
        <f>VLOOKUP(G104,[1]Tabulka!$B$4:$Q$239,16,0)</f>
        <v/>
      </c>
      <c r="L104" s="43">
        <f>IF($E104="N",'[1]pravidla turnaje'!$A$6,IF($H104&gt;$I104,IF(OR($W104="PP",W104="SN"),'[1]pravidla turnaje'!$A$3,'[1]pravidla turnaje'!$A$2),IF($H104&lt;$I104,IF(OR($W104="PP",W104="SN"),'[1]pravidla turnaje'!$A$5,'[1]pravidla turnaje'!$A$6),'[1]pravidla turnaje'!$A$4)))</f>
        <v>0</v>
      </c>
      <c r="M104" s="40">
        <f>IF($E104="N",'[1]pravidla turnaje'!$A$6,IF($H104&lt;$I104,IF(OR($W104="PP",$W104="SN"),'[1]pravidla turnaje'!$A$3,'[1]pravidla turnaje'!$A$2),IF($H104&gt;$I104,IF(OR($W104="PP",$W104="SN"),'[1]pravidla turnaje'!$A$5,'[1]pravidla turnaje'!$A$6),'[1]pravidla turnaje'!$A$4)))</f>
        <v>0</v>
      </c>
      <c r="N104" s="43">
        <f t="shared" si="9"/>
        <v>22</v>
      </c>
      <c r="O104" s="44">
        <f t="shared" si="9"/>
        <v>26</v>
      </c>
      <c r="P104" s="45" t="str">
        <f>VLOOKUP($C104,'[1]pravidla turnaje'!$A$64:$B$83,2,0)</f>
        <v>B</v>
      </c>
      <c r="Q104" s="46" t="str">
        <f t="shared" si="15"/>
        <v>12:40 - 12:50</v>
      </c>
      <c r="R104" s="47" t="s">
        <v>134</v>
      </c>
      <c r="S104" s="48" t="str">
        <f>IFERROR(VLOOKUP(F104,[1]Tabulka!$B$4:$C$239,2,0),"")</f>
        <v>Haspeklo / 
Horáček</v>
      </c>
      <c r="T104" s="49" t="str">
        <f>IFERROR(VLOOKUP(G104,[1]Tabulka!$B$4:$C$239,2,0),"")</f>
        <v>Marvánek / 
Černý</v>
      </c>
      <c r="U104" s="50"/>
      <c r="V104" s="51"/>
      <c r="W104" s="52"/>
      <c r="X104" s="53"/>
      <c r="Y104" s="54"/>
      <c r="Z104" s="53"/>
      <c r="AA104" s="54"/>
      <c r="AB104" s="55" t="s">
        <v>33</v>
      </c>
      <c r="AC104" s="56" t="str">
        <f t="shared" si="16"/>
        <v>B26</v>
      </c>
      <c r="AD104" s="57">
        <f>COUNTIF($AB$3:$AB104,AB104)</f>
        <v>26</v>
      </c>
      <c r="AE104" s="58">
        <f>IF(AD104=1,'[1]pravidla turnaje'!$C$60,VLOOKUP(CONCATENATE(AB104,AD104-1),$AC$2:$AF103,3,0)+VLOOKUP(CONCATENATE(AB104,AD104-1),$AC$2:$AF103,4,0))</f>
        <v>0.52777777777777724</v>
      </c>
      <c r="AF104" s="59">
        <f>IF($E104="",('[1]pravidla turnaje'!#REF!/24/60),(VLOOKUP("x",'[1]pravidla turnaje'!$A$31:$D$58,4,0)/60/24))</f>
        <v>6.9444444444444441E-3</v>
      </c>
    </row>
    <row r="105" spans="1:32" ht="18">
      <c r="A105" s="39">
        <f t="shared" si="11"/>
        <v>30</v>
      </c>
      <c r="B105" s="39">
        <f t="shared" si="11"/>
        <v>30</v>
      </c>
      <c r="C105" s="39">
        <f t="shared" si="12"/>
        <v>30</v>
      </c>
      <c r="D105" s="40" t="str">
        <f t="shared" si="13"/>
        <v>31_33</v>
      </c>
      <c r="E105" s="41" t="str">
        <f t="shared" si="14"/>
        <v>N</v>
      </c>
      <c r="F105" s="63">
        <v>31</v>
      </c>
      <c r="G105" s="63">
        <v>33</v>
      </c>
      <c r="H105" s="39" t="str">
        <f t="shared" si="10"/>
        <v/>
      </c>
      <c r="I105" s="40" t="str">
        <f t="shared" si="10"/>
        <v/>
      </c>
      <c r="J105" s="43" t="str">
        <f>VLOOKUP(F105,[1]Tabulka!$B$4:$Q$239,16,0)</f>
        <v/>
      </c>
      <c r="K105" s="40" t="str">
        <f>VLOOKUP(G105,[1]Tabulka!$B$4:$Q$239,16,0)</f>
        <v/>
      </c>
      <c r="L105" s="43">
        <f>IF($E105="N",'[1]pravidla turnaje'!$A$6,IF($H105&gt;$I105,IF(OR($W105="PP",W105="SN"),'[1]pravidla turnaje'!$A$3,'[1]pravidla turnaje'!$A$2),IF($H105&lt;$I105,IF(OR($W105="PP",W105="SN"),'[1]pravidla turnaje'!$A$5,'[1]pravidla turnaje'!$A$6),'[1]pravidla turnaje'!$A$4)))</f>
        <v>0</v>
      </c>
      <c r="M105" s="40">
        <f>IF($E105="N",'[1]pravidla turnaje'!$A$6,IF($H105&lt;$I105,IF(OR($W105="PP",$W105="SN"),'[1]pravidla turnaje'!$A$3,'[1]pravidla turnaje'!$A$2),IF($H105&gt;$I105,IF(OR($W105="PP",$W105="SN"),'[1]pravidla turnaje'!$A$5,'[1]pravidla turnaje'!$A$6),'[1]pravidla turnaje'!$A$4)))</f>
        <v>0</v>
      </c>
      <c r="N105" s="43">
        <f t="shared" si="9"/>
        <v>31</v>
      </c>
      <c r="O105" s="44">
        <f t="shared" si="9"/>
        <v>33</v>
      </c>
      <c r="P105" s="45" t="str">
        <f>VLOOKUP($C105,'[1]pravidla turnaje'!$A$64:$B$83,2,0)</f>
        <v>C</v>
      </c>
      <c r="Q105" s="46" t="str">
        <f t="shared" si="15"/>
        <v>12:40 - 12:50</v>
      </c>
      <c r="R105" s="47" t="s">
        <v>135</v>
      </c>
      <c r="S105" s="48" t="str">
        <f>IFERROR(VLOOKUP(F105,[1]Tabulka!$B$4:$C$239,2,0),"")</f>
        <v>Uher / 
Málek</v>
      </c>
      <c r="T105" s="49" t="str">
        <f>IFERROR(VLOOKUP(G105,[1]Tabulka!$B$4:$C$239,2,0),"")</f>
        <v>Beneš / 
Hašpl</v>
      </c>
      <c r="U105" s="50"/>
      <c r="V105" s="51"/>
      <c r="W105" s="52"/>
      <c r="X105" s="53"/>
      <c r="Y105" s="54"/>
      <c r="Z105" s="53"/>
      <c r="AA105" s="54"/>
      <c r="AB105" s="55" t="s">
        <v>35</v>
      </c>
      <c r="AC105" s="56" t="str">
        <f t="shared" si="16"/>
        <v>C26</v>
      </c>
      <c r="AD105" s="57">
        <f>COUNTIF($AB$3:$AB105,AB105)</f>
        <v>26</v>
      </c>
      <c r="AE105" s="58">
        <f>IF(AD105=1,'[1]pravidla turnaje'!$C$60,VLOOKUP(CONCATENATE(AB105,AD105-1),$AC$2:$AF104,3,0)+VLOOKUP(CONCATENATE(AB105,AD105-1),$AC$2:$AF104,4,0))</f>
        <v>0.52777777777777724</v>
      </c>
      <c r="AF105" s="59">
        <f>IF($E105="",('[1]pravidla turnaje'!#REF!/24/60),(VLOOKUP("x",'[1]pravidla turnaje'!$A$31:$D$58,4,0)/60/24))</f>
        <v>6.9444444444444441E-3</v>
      </c>
    </row>
    <row r="106" spans="1:32" ht="18">
      <c r="A106" s="39">
        <f t="shared" si="11"/>
        <v>30</v>
      </c>
      <c r="B106" s="39">
        <f t="shared" si="11"/>
        <v>30</v>
      </c>
      <c r="C106" s="39">
        <f t="shared" si="12"/>
        <v>30</v>
      </c>
      <c r="D106" s="40" t="str">
        <f t="shared" si="13"/>
        <v>34_35</v>
      </c>
      <c r="E106" s="41" t="str">
        <f t="shared" si="14"/>
        <v>N</v>
      </c>
      <c r="F106" s="63">
        <v>34</v>
      </c>
      <c r="G106" s="63">
        <v>35</v>
      </c>
      <c r="H106" s="39" t="str">
        <f t="shared" si="10"/>
        <v/>
      </c>
      <c r="I106" s="40" t="str">
        <f t="shared" si="10"/>
        <v/>
      </c>
      <c r="J106" s="43" t="str">
        <f>VLOOKUP(F106,[1]Tabulka!$B$4:$Q$239,16,0)</f>
        <v/>
      </c>
      <c r="K106" s="40" t="str">
        <f>VLOOKUP(G106,[1]Tabulka!$B$4:$Q$239,16,0)</f>
        <v/>
      </c>
      <c r="L106" s="43">
        <f>IF($E106="N",'[1]pravidla turnaje'!$A$6,IF($H106&gt;$I106,IF(OR($W106="PP",W106="SN"),'[1]pravidla turnaje'!$A$3,'[1]pravidla turnaje'!$A$2),IF($H106&lt;$I106,IF(OR($W106="PP",W106="SN"),'[1]pravidla turnaje'!$A$5,'[1]pravidla turnaje'!$A$6),'[1]pravidla turnaje'!$A$4)))</f>
        <v>0</v>
      </c>
      <c r="M106" s="40">
        <f>IF($E106="N",'[1]pravidla turnaje'!$A$6,IF($H106&lt;$I106,IF(OR($W106="PP",$W106="SN"),'[1]pravidla turnaje'!$A$3,'[1]pravidla turnaje'!$A$2),IF($H106&gt;$I106,IF(OR($W106="PP",$W106="SN"),'[1]pravidla turnaje'!$A$5,'[1]pravidla turnaje'!$A$6),'[1]pravidla turnaje'!$A$4)))</f>
        <v>0</v>
      </c>
      <c r="N106" s="43">
        <f t="shared" si="9"/>
        <v>34</v>
      </c>
      <c r="O106" s="44">
        <f t="shared" si="9"/>
        <v>35</v>
      </c>
      <c r="P106" s="45" t="str">
        <f>VLOOKUP($C106,'[1]pravidla turnaje'!$A$64:$B$83,2,0)</f>
        <v>C</v>
      </c>
      <c r="Q106" s="46" t="str">
        <f t="shared" si="15"/>
        <v>12:40 - 12:50</v>
      </c>
      <c r="R106" s="47" t="s">
        <v>136</v>
      </c>
      <c r="S106" s="48" t="str">
        <f>IFERROR(VLOOKUP(F106,[1]Tabulka!$B$4:$C$239,2,0),"")</f>
        <v>Vacek / 
Svoboda</v>
      </c>
      <c r="T106" s="49" t="str">
        <f>IFERROR(VLOOKUP(G106,[1]Tabulka!$B$4:$C$239,2,0),"")</f>
        <v>Drtina / 
Ordoš</v>
      </c>
      <c r="U106" s="50"/>
      <c r="V106" s="51"/>
      <c r="W106" s="52"/>
      <c r="X106" s="53"/>
      <c r="Y106" s="54"/>
      <c r="Z106" s="53"/>
      <c r="AA106" s="54"/>
      <c r="AB106" s="55" t="s">
        <v>5</v>
      </c>
      <c r="AC106" s="56" t="str">
        <f t="shared" si="16"/>
        <v>D26</v>
      </c>
      <c r="AD106" s="57">
        <f>COUNTIF($AB$3:$AB106,AB106)</f>
        <v>26</v>
      </c>
      <c r="AE106" s="58">
        <f>IF(AD106=1,'[1]pravidla turnaje'!$C$60,VLOOKUP(CONCATENATE(AB106,AD106-1),$AC$2:$AF105,3,0)+VLOOKUP(CONCATENATE(AB106,AD106-1),$AC$2:$AF105,4,0))</f>
        <v>0.52777777777777724</v>
      </c>
      <c r="AF106" s="59">
        <f>IF($E106="",('[1]pravidla turnaje'!#REF!/24/60),(VLOOKUP("x",'[1]pravidla turnaje'!$A$31:$D$58,4,0)/60/24))</f>
        <v>6.9444444444444441E-3</v>
      </c>
    </row>
    <row r="107" spans="1:32" ht="18">
      <c r="A107" s="39">
        <f t="shared" si="11"/>
        <v>30</v>
      </c>
      <c r="B107" s="39">
        <f t="shared" si="11"/>
        <v>30</v>
      </c>
      <c r="C107" s="39">
        <f t="shared" si="12"/>
        <v>30</v>
      </c>
      <c r="D107" s="40" t="str">
        <f t="shared" si="13"/>
        <v>32_36</v>
      </c>
      <c r="E107" s="41" t="str">
        <f t="shared" si="14"/>
        <v>N</v>
      </c>
      <c r="F107" s="63">
        <v>32</v>
      </c>
      <c r="G107" s="63">
        <v>36</v>
      </c>
      <c r="H107" s="39" t="str">
        <f t="shared" si="10"/>
        <v/>
      </c>
      <c r="I107" s="40" t="str">
        <f t="shared" si="10"/>
        <v/>
      </c>
      <c r="J107" s="43" t="str">
        <f>VLOOKUP(F107,[1]Tabulka!$B$4:$Q$239,16,0)</f>
        <v/>
      </c>
      <c r="K107" s="40" t="str">
        <f>VLOOKUP(G107,[1]Tabulka!$B$4:$Q$239,16,0)</f>
        <v/>
      </c>
      <c r="L107" s="43">
        <f>IF($E107="N",'[1]pravidla turnaje'!$A$6,IF($H107&gt;$I107,IF(OR($W107="PP",W107="SN"),'[1]pravidla turnaje'!$A$3,'[1]pravidla turnaje'!$A$2),IF($H107&lt;$I107,IF(OR($W107="PP",W107="SN"),'[1]pravidla turnaje'!$A$5,'[1]pravidla turnaje'!$A$6),'[1]pravidla turnaje'!$A$4)))</f>
        <v>0</v>
      </c>
      <c r="M107" s="40">
        <f>IF($E107="N",'[1]pravidla turnaje'!$A$6,IF($H107&lt;$I107,IF(OR($W107="PP",$W107="SN"),'[1]pravidla turnaje'!$A$3,'[1]pravidla turnaje'!$A$2),IF($H107&gt;$I107,IF(OR($W107="PP",$W107="SN"),'[1]pravidla turnaje'!$A$5,'[1]pravidla turnaje'!$A$6),'[1]pravidla turnaje'!$A$4)))</f>
        <v>0</v>
      </c>
      <c r="N107" s="43">
        <f t="shared" si="9"/>
        <v>32</v>
      </c>
      <c r="O107" s="44">
        <f t="shared" si="9"/>
        <v>36</v>
      </c>
      <c r="P107" s="45" t="str">
        <f>VLOOKUP($C107,'[1]pravidla turnaje'!$A$64:$B$83,2,0)</f>
        <v>C</v>
      </c>
      <c r="Q107" s="46" t="str">
        <f t="shared" si="15"/>
        <v>12:50 - 13:00</v>
      </c>
      <c r="R107" s="47" t="s">
        <v>137</v>
      </c>
      <c r="S107" s="48" t="str">
        <f>IFERROR(VLOOKUP(F107,[1]Tabulka!$B$4:$C$239,2,0),"")</f>
        <v>Stummer / 
Hlava</v>
      </c>
      <c r="T107" s="49" t="str">
        <f>IFERROR(VLOOKUP(G107,[1]Tabulka!$B$4:$C$239,2,0),"")</f>
        <v>Nový / 
Onufer</v>
      </c>
      <c r="U107" s="50"/>
      <c r="V107" s="51"/>
      <c r="W107" s="52"/>
      <c r="X107" s="53"/>
      <c r="Y107" s="54"/>
      <c r="Z107" s="53"/>
      <c r="AA107" s="54"/>
      <c r="AB107" s="55" t="s">
        <v>31</v>
      </c>
      <c r="AC107" s="56" t="str">
        <f t="shared" si="16"/>
        <v>A27</v>
      </c>
      <c r="AD107" s="57">
        <f>COUNTIF($AB$3:$AB107,AB107)</f>
        <v>27</v>
      </c>
      <c r="AE107" s="58">
        <f>IF(AD107=1,'[1]pravidla turnaje'!$C$60,VLOOKUP(CONCATENATE(AB107,AD107-1),$AC$2:$AF106,3,0)+VLOOKUP(CONCATENATE(AB107,AD107-1),$AC$2:$AF106,4,0))</f>
        <v>0.53472222222222165</v>
      </c>
      <c r="AF107" s="59">
        <f>IF($E107="",('[1]pravidla turnaje'!#REF!/24/60),(VLOOKUP("x",'[1]pravidla turnaje'!$A$31:$D$58,4,0)/60/24))</f>
        <v>6.9444444444444441E-3</v>
      </c>
    </row>
    <row r="108" spans="1:32" ht="18">
      <c r="A108" s="39">
        <f t="shared" si="11"/>
        <v>40</v>
      </c>
      <c r="B108" s="39">
        <f t="shared" si="11"/>
        <v>40</v>
      </c>
      <c r="C108" s="39">
        <f t="shared" si="12"/>
        <v>40</v>
      </c>
      <c r="D108" s="40" t="str">
        <f t="shared" si="13"/>
        <v>41_43</v>
      </c>
      <c r="E108" s="41" t="str">
        <f t="shared" si="14"/>
        <v>N</v>
      </c>
      <c r="F108" s="63">
        <v>41</v>
      </c>
      <c r="G108" s="63">
        <v>43</v>
      </c>
      <c r="H108" s="39" t="str">
        <f t="shared" si="10"/>
        <v/>
      </c>
      <c r="I108" s="40" t="str">
        <f t="shared" si="10"/>
        <v/>
      </c>
      <c r="J108" s="43" t="str">
        <f>VLOOKUP(F108,[1]Tabulka!$B$4:$Q$239,16,0)</f>
        <v/>
      </c>
      <c r="K108" s="40" t="str">
        <f>VLOOKUP(G108,[1]Tabulka!$B$4:$Q$239,16,0)</f>
        <v/>
      </c>
      <c r="L108" s="43">
        <f>IF($E108="N",'[1]pravidla turnaje'!$A$6,IF($H108&gt;$I108,IF(OR($W108="PP",W108="SN"),'[1]pravidla turnaje'!$A$3,'[1]pravidla turnaje'!$A$2),IF($H108&lt;$I108,IF(OR($W108="PP",W108="SN"),'[1]pravidla turnaje'!$A$5,'[1]pravidla turnaje'!$A$6),'[1]pravidla turnaje'!$A$4)))</f>
        <v>0</v>
      </c>
      <c r="M108" s="40">
        <f>IF($E108="N",'[1]pravidla turnaje'!$A$6,IF($H108&lt;$I108,IF(OR($W108="PP",$W108="SN"),'[1]pravidla turnaje'!$A$3,'[1]pravidla turnaje'!$A$2),IF($H108&gt;$I108,IF(OR($W108="PP",$W108="SN"),'[1]pravidla turnaje'!$A$5,'[1]pravidla turnaje'!$A$6),'[1]pravidla turnaje'!$A$4)))</f>
        <v>0</v>
      </c>
      <c r="N108" s="43">
        <f t="shared" si="9"/>
        <v>41</v>
      </c>
      <c r="O108" s="44">
        <f t="shared" si="9"/>
        <v>43</v>
      </c>
      <c r="P108" s="45" t="str">
        <f>VLOOKUP($C108,'[1]pravidla turnaje'!$A$64:$B$83,2,0)</f>
        <v>D</v>
      </c>
      <c r="Q108" s="46" t="str">
        <f t="shared" si="15"/>
        <v>12:50 - 13:00</v>
      </c>
      <c r="R108" s="47" t="s">
        <v>138</v>
      </c>
      <c r="S108" s="48" t="str">
        <f>IFERROR(VLOOKUP(F108,[1]Tabulka!$B$4:$C$239,2,0),"")</f>
        <v>Chudomský / 
Ryšavý</v>
      </c>
      <c r="T108" s="49" t="str">
        <f>IFERROR(VLOOKUP(G108,[1]Tabulka!$B$4:$C$239,2,0),"")</f>
        <v>Valenta / 
Hron</v>
      </c>
      <c r="U108" s="50"/>
      <c r="V108" s="51"/>
      <c r="W108" s="52"/>
      <c r="X108" s="53"/>
      <c r="Y108" s="54"/>
      <c r="Z108" s="53"/>
      <c r="AA108" s="54"/>
      <c r="AB108" s="55" t="s">
        <v>33</v>
      </c>
      <c r="AC108" s="56" t="str">
        <f t="shared" si="16"/>
        <v>B27</v>
      </c>
      <c r="AD108" s="57">
        <f>COUNTIF($AB$3:$AB108,AB108)</f>
        <v>27</v>
      </c>
      <c r="AE108" s="58">
        <f>IF(AD108=1,'[1]pravidla turnaje'!$C$60,VLOOKUP(CONCATENATE(AB108,AD108-1),$AC$2:$AF107,3,0)+VLOOKUP(CONCATENATE(AB108,AD108-1),$AC$2:$AF107,4,0))</f>
        <v>0.53472222222222165</v>
      </c>
      <c r="AF108" s="59">
        <f>IF($E108="",('[1]pravidla turnaje'!#REF!/24/60),(VLOOKUP("x",'[1]pravidla turnaje'!$A$31:$D$58,4,0)/60/24))</f>
        <v>6.9444444444444441E-3</v>
      </c>
    </row>
    <row r="109" spans="1:32" ht="18">
      <c r="A109" s="39">
        <f t="shared" si="11"/>
        <v>40</v>
      </c>
      <c r="B109" s="39">
        <f t="shared" si="11"/>
        <v>40</v>
      </c>
      <c r="C109" s="39">
        <f t="shared" si="12"/>
        <v>40</v>
      </c>
      <c r="D109" s="40" t="str">
        <f t="shared" si="13"/>
        <v>44_45</v>
      </c>
      <c r="E109" s="41" t="str">
        <f t="shared" si="14"/>
        <v>N</v>
      </c>
      <c r="F109" s="63">
        <v>44</v>
      </c>
      <c r="G109" s="63">
        <v>45</v>
      </c>
      <c r="H109" s="39" t="str">
        <f t="shared" si="10"/>
        <v/>
      </c>
      <c r="I109" s="40" t="str">
        <f t="shared" si="10"/>
        <v/>
      </c>
      <c r="J109" s="43" t="str">
        <f>VLOOKUP(F109,[1]Tabulka!$B$4:$Q$239,16,0)</f>
        <v/>
      </c>
      <c r="K109" s="40" t="str">
        <f>VLOOKUP(G109,[1]Tabulka!$B$4:$Q$239,16,0)</f>
        <v/>
      </c>
      <c r="L109" s="43">
        <f>IF($E109="N",'[1]pravidla turnaje'!$A$6,IF($H109&gt;$I109,IF(OR($W109="PP",W109="SN"),'[1]pravidla turnaje'!$A$3,'[1]pravidla turnaje'!$A$2),IF($H109&lt;$I109,IF(OR($W109="PP",W109="SN"),'[1]pravidla turnaje'!$A$5,'[1]pravidla turnaje'!$A$6),'[1]pravidla turnaje'!$A$4)))</f>
        <v>0</v>
      </c>
      <c r="M109" s="40">
        <f>IF($E109="N",'[1]pravidla turnaje'!$A$6,IF($H109&lt;$I109,IF(OR($W109="PP",$W109="SN"),'[1]pravidla turnaje'!$A$3,'[1]pravidla turnaje'!$A$2),IF($H109&gt;$I109,IF(OR($W109="PP",$W109="SN"),'[1]pravidla turnaje'!$A$5,'[1]pravidla turnaje'!$A$6),'[1]pravidla turnaje'!$A$4)))</f>
        <v>0</v>
      </c>
      <c r="N109" s="43">
        <f t="shared" si="9"/>
        <v>44</v>
      </c>
      <c r="O109" s="44">
        <f t="shared" si="9"/>
        <v>45</v>
      </c>
      <c r="P109" s="45" t="str">
        <f>VLOOKUP($C109,'[1]pravidla turnaje'!$A$64:$B$83,2,0)</f>
        <v>D</v>
      </c>
      <c r="Q109" s="46" t="str">
        <f t="shared" si="15"/>
        <v>12:50 - 13:00</v>
      </c>
      <c r="R109" s="47" t="s">
        <v>139</v>
      </c>
      <c r="S109" s="48" t="str">
        <f>IFERROR(VLOOKUP(F109,[1]Tabulka!$B$4:$C$239,2,0),"")</f>
        <v>Výborný / 
Aster</v>
      </c>
      <c r="T109" s="49" t="str">
        <f>IFERROR(VLOOKUP(G109,[1]Tabulka!$B$4:$C$239,2,0),"")</f>
        <v>Hub / 
Pagáč</v>
      </c>
      <c r="U109" s="50"/>
      <c r="V109" s="51"/>
      <c r="W109" s="52"/>
      <c r="X109" s="53"/>
      <c r="Y109" s="54"/>
      <c r="Z109" s="53"/>
      <c r="AA109" s="54"/>
      <c r="AB109" s="55" t="s">
        <v>35</v>
      </c>
      <c r="AC109" s="56" t="str">
        <f t="shared" si="16"/>
        <v>C27</v>
      </c>
      <c r="AD109" s="57">
        <f>COUNTIF($AB$3:$AB109,AB109)</f>
        <v>27</v>
      </c>
      <c r="AE109" s="58">
        <f>IF(AD109=1,'[1]pravidla turnaje'!$C$60,VLOOKUP(CONCATENATE(AB109,AD109-1),$AC$2:$AF108,3,0)+VLOOKUP(CONCATENATE(AB109,AD109-1),$AC$2:$AF108,4,0))</f>
        <v>0.53472222222222165</v>
      </c>
      <c r="AF109" s="59">
        <f>IF($E109="",('[1]pravidla turnaje'!#REF!/24/60),(VLOOKUP("x",'[1]pravidla turnaje'!$A$31:$D$58,4,0)/60/24))</f>
        <v>6.9444444444444441E-3</v>
      </c>
    </row>
    <row r="110" spans="1:32" ht="18">
      <c r="A110" s="39">
        <f t="shared" si="11"/>
        <v>40</v>
      </c>
      <c r="B110" s="39">
        <f t="shared" si="11"/>
        <v>40</v>
      </c>
      <c r="C110" s="39">
        <f t="shared" si="12"/>
        <v>40</v>
      </c>
      <c r="D110" s="40" t="str">
        <f t="shared" si="13"/>
        <v>42_46</v>
      </c>
      <c r="E110" s="41" t="str">
        <f t="shared" si="14"/>
        <v>N</v>
      </c>
      <c r="F110" s="63">
        <v>42</v>
      </c>
      <c r="G110" s="63">
        <v>46</v>
      </c>
      <c r="H110" s="39" t="str">
        <f t="shared" si="10"/>
        <v/>
      </c>
      <c r="I110" s="40" t="str">
        <f t="shared" si="10"/>
        <v/>
      </c>
      <c r="J110" s="43" t="str">
        <f>VLOOKUP(F110,[1]Tabulka!$B$4:$Q$239,16,0)</f>
        <v/>
      </c>
      <c r="K110" s="40" t="str">
        <f>VLOOKUP(G110,[1]Tabulka!$B$4:$Q$239,16,0)</f>
        <v/>
      </c>
      <c r="L110" s="43">
        <f>IF($E110="N",'[1]pravidla turnaje'!$A$6,IF($H110&gt;$I110,IF(OR($W110="PP",W110="SN"),'[1]pravidla turnaje'!$A$3,'[1]pravidla turnaje'!$A$2),IF($H110&lt;$I110,IF(OR($W110="PP",W110="SN"),'[1]pravidla turnaje'!$A$5,'[1]pravidla turnaje'!$A$6),'[1]pravidla turnaje'!$A$4)))</f>
        <v>0</v>
      </c>
      <c r="M110" s="40">
        <f>IF($E110="N",'[1]pravidla turnaje'!$A$6,IF($H110&lt;$I110,IF(OR($W110="PP",$W110="SN"),'[1]pravidla turnaje'!$A$3,'[1]pravidla turnaje'!$A$2),IF($H110&gt;$I110,IF(OR($W110="PP",$W110="SN"),'[1]pravidla turnaje'!$A$5,'[1]pravidla turnaje'!$A$6),'[1]pravidla turnaje'!$A$4)))</f>
        <v>0</v>
      </c>
      <c r="N110" s="43">
        <f t="shared" si="9"/>
        <v>42</v>
      </c>
      <c r="O110" s="44">
        <f t="shared" si="9"/>
        <v>46</v>
      </c>
      <c r="P110" s="45" t="str">
        <f>VLOOKUP($C110,'[1]pravidla turnaje'!$A$64:$B$83,2,0)</f>
        <v>D</v>
      </c>
      <c r="Q110" s="46" t="str">
        <f t="shared" si="15"/>
        <v>12:50 - 13:00</v>
      </c>
      <c r="R110" s="47" t="s">
        <v>140</v>
      </c>
      <c r="S110" s="48" t="str">
        <f>IFERROR(VLOOKUP(F110,[1]Tabulka!$B$4:$C$239,2,0),"")</f>
        <v>Janáček / 
Patera</v>
      </c>
      <c r="T110" s="49" t="str">
        <f>IFERROR(VLOOKUP(G110,[1]Tabulka!$B$4:$C$239,2,0),"")</f>
        <v>Vojta / 
Nikolič</v>
      </c>
      <c r="U110" s="50"/>
      <c r="V110" s="51"/>
      <c r="W110" s="52"/>
      <c r="X110" s="53"/>
      <c r="Y110" s="54"/>
      <c r="Z110" s="53"/>
      <c r="AA110" s="54"/>
      <c r="AB110" s="55" t="s">
        <v>5</v>
      </c>
      <c r="AC110" s="56" t="str">
        <f t="shared" si="16"/>
        <v>D27</v>
      </c>
      <c r="AD110" s="57">
        <f>COUNTIF($AB$3:$AB110,AB110)</f>
        <v>27</v>
      </c>
      <c r="AE110" s="58">
        <f>IF(AD110=1,'[1]pravidla turnaje'!$C$60,VLOOKUP(CONCATENATE(AB110,AD110-1),$AC$2:$AF109,3,0)+VLOOKUP(CONCATENATE(AB110,AD110-1),$AC$2:$AF109,4,0))</f>
        <v>0.53472222222222165</v>
      </c>
      <c r="AF110" s="59">
        <f>IF($E110="",('[1]pravidla turnaje'!#REF!/24/60),(VLOOKUP("x",'[1]pravidla turnaje'!$A$31:$D$58,4,0)/60/24))</f>
        <v>6.9444444444444441E-3</v>
      </c>
    </row>
    <row r="111" spans="1:32" ht="18">
      <c r="A111" s="39">
        <f t="shared" si="11"/>
        <v>50</v>
      </c>
      <c r="B111" s="39">
        <f t="shared" si="11"/>
        <v>50</v>
      </c>
      <c r="C111" s="39">
        <f t="shared" si="12"/>
        <v>50</v>
      </c>
      <c r="D111" s="40" t="str">
        <f t="shared" si="13"/>
        <v>51_53</v>
      </c>
      <c r="E111" s="41" t="str">
        <f t="shared" si="14"/>
        <v>N</v>
      </c>
      <c r="F111" s="63">
        <v>51</v>
      </c>
      <c r="G111" s="63">
        <v>53</v>
      </c>
      <c r="H111" s="39" t="str">
        <f t="shared" si="10"/>
        <v/>
      </c>
      <c r="I111" s="40" t="str">
        <f t="shared" si="10"/>
        <v/>
      </c>
      <c r="J111" s="43" t="str">
        <f>VLOOKUP(F111,[1]Tabulka!$B$4:$Q$239,16,0)</f>
        <v/>
      </c>
      <c r="K111" s="40" t="str">
        <f>VLOOKUP(G111,[1]Tabulka!$B$4:$Q$239,16,0)</f>
        <v/>
      </c>
      <c r="L111" s="43">
        <f>IF($E111="N",'[1]pravidla turnaje'!$A$6,IF($H111&gt;$I111,IF(OR($W111="PP",W111="SN"),'[1]pravidla turnaje'!$A$3,'[1]pravidla turnaje'!$A$2),IF($H111&lt;$I111,IF(OR($W111="PP",W111="SN"),'[1]pravidla turnaje'!$A$5,'[1]pravidla turnaje'!$A$6),'[1]pravidla turnaje'!$A$4)))</f>
        <v>0</v>
      </c>
      <c r="M111" s="40">
        <f>IF($E111="N",'[1]pravidla turnaje'!$A$6,IF($H111&lt;$I111,IF(OR($W111="PP",$W111="SN"),'[1]pravidla turnaje'!$A$3,'[1]pravidla turnaje'!$A$2),IF($H111&gt;$I111,IF(OR($W111="PP",$W111="SN"),'[1]pravidla turnaje'!$A$5,'[1]pravidla turnaje'!$A$6),'[1]pravidla turnaje'!$A$4)))</f>
        <v>0</v>
      </c>
      <c r="N111" s="43">
        <f t="shared" si="9"/>
        <v>51</v>
      </c>
      <c r="O111" s="44">
        <f t="shared" si="9"/>
        <v>53</v>
      </c>
      <c r="P111" s="45" t="str">
        <f>VLOOKUP($C111,'[1]pravidla turnaje'!$A$64:$B$83,2,0)</f>
        <v>E</v>
      </c>
      <c r="Q111" s="46" t="str">
        <f t="shared" si="15"/>
        <v>13:00 - 13:10</v>
      </c>
      <c r="R111" s="47" t="s">
        <v>141</v>
      </c>
      <c r="S111" s="48" t="str">
        <f>IFERROR(VLOOKUP(F111,[1]Tabulka!$B$4:$C$239,2,0),"")</f>
        <v>Černý / 
Jiroud</v>
      </c>
      <c r="T111" s="49" t="str">
        <f>IFERROR(VLOOKUP(G111,[1]Tabulka!$B$4:$C$239,2,0),"")</f>
        <v>Hrůza / 
Rychlý</v>
      </c>
      <c r="U111" s="50"/>
      <c r="V111" s="51"/>
      <c r="W111" s="52"/>
      <c r="X111" s="53"/>
      <c r="Y111" s="54"/>
      <c r="Z111" s="53"/>
      <c r="AA111" s="54"/>
      <c r="AB111" s="55" t="s">
        <v>31</v>
      </c>
      <c r="AC111" s="56" t="str">
        <f t="shared" si="16"/>
        <v>A28</v>
      </c>
      <c r="AD111" s="57">
        <f>COUNTIF($AB$3:$AB111,AB111)</f>
        <v>28</v>
      </c>
      <c r="AE111" s="58">
        <f>IF(AD111=1,'[1]pravidla turnaje'!$C$60,VLOOKUP(CONCATENATE(AB111,AD111-1),$AC$2:$AF110,3,0)+VLOOKUP(CONCATENATE(AB111,AD111-1),$AC$2:$AF110,4,0))</f>
        <v>0.54166666666666607</v>
      </c>
      <c r="AF111" s="59">
        <f>IF($E111="",('[1]pravidla turnaje'!#REF!/24/60),(VLOOKUP("x",'[1]pravidla turnaje'!$A$31:$D$58,4,0)/60/24))</f>
        <v>6.9444444444444441E-3</v>
      </c>
    </row>
    <row r="112" spans="1:32" ht="18">
      <c r="A112" s="39">
        <f t="shared" si="11"/>
        <v>50</v>
      </c>
      <c r="B112" s="39">
        <f t="shared" si="11"/>
        <v>50</v>
      </c>
      <c r="C112" s="39">
        <f t="shared" si="12"/>
        <v>50</v>
      </c>
      <c r="D112" s="40" t="str">
        <f t="shared" si="13"/>
        <v>54_55</v>
      </c>
      <c r="E112" s="41" t="str">
        <f t="shared" si="14"/>
        <v>N</v>
      </c>
      <c r="F112" s="63">
        <v>54</v>
      </c>
      <c r="G112" s="63">
        <v>55</v>
      </c>
      <c r="H112" s="39" t="str">
        <f t="shared" si="10"/>
        <v/>
      </c>
      <c r="I112" s="40" t="str">
        <f t="shared" si="10"/>
        <v/>
      </c>
      <c r="J112" s="43" t="str">
        <f>VLOOKUP(F112,[1]Tabulka!$B$4:$Q$239,16,0)</f>
        <v/>
      </c>
      <c r="K112" s="40" t="str">
        <f>VLOOKUP(G112,[1]Tabulka!$B$4:$Q$239,16,0)</f>
        <v/>
      </c>
      <c r="L112" s="43">
        <f>IF($E112="N",'[1]pravidla turnaje'!$A$6,IF($H112&gt;$I112,IF(OR($W112="PP",W112="SN"),'[1]pravidla turnaje'!$A$3,'[1]pravidla turnaje'!$A$2),IF($H112&lt;$I112,IF(OR($W112="PP",W112="SN"),'[1]pravidla turnaje'!$A$5,'[1]pravidla turnaje'!$A$6),'[1]pravidla turnaje'!$A$4)))</f>
        <v>0</v>
      </c>
      <c r="M112" s="40">
        <f>IF($E112="N",'[1]pravidla turnaje'!$A$6,IF($H112&lt;$I112,IF(OR($W112="PP",$W112="SN"),'[1]pravidla turnaje'!$A$3,'[1]pravidla turnaje'!$A$2),IF($H112&gt;$I112,IF(OR($W112="PP",$W112="SN"),'[1]pravidla turnaje'!$A$5,'[1]pravidla turnaje'!$A$6),'[1]pravidla turnaje'!$A$4)))</f>
        <v>0</v>
      </c>
      <c r="N112" s="43">
        <f t="shared" si="9"/>
        <v>54</v>
      </c>
      <c r="O112" s="44">
        <f t="shared" si="9"/>
        <v>55</v>
      </c>
      <c r="P112" s="45" t="str">
        <f>VLOOKUP($C112,'[1]pravidla turnaje'!$A$64:$B$83,2,0)</f>
        <v>E</v>
      </c>
      <c r="Q112" s="46" t="str">
        <f t="shared" si="15"/>
        <v>13:00 - 13:10</v>
      </c>
      <c r="R112" s="47" t="s">
        <v>142</v>
      </c>
      <c r="S112" s="48" t="str">
        <f>IFERROR(VLOOKUP(F112,[1]Tabulka!$B$4:$C$239,2,0),"")</f>
        <v>Krbec / 
Netopilík</v>
      </c>
      <c r="T112" s="49" t="str">
        <f>IFERROR(VLOOKUP(G112,[1]Tabulka!$B$4:$C$239,2,0),"")</f>
        <v>Tichý / 
Chyna</v>
      </c>
      <c r="U112" s="50"/>
      <c r="V112" s="51"/>
      <c r="W112" s="52"/>
      <c r="X112" s="53"/>
      <c r="Y112" s="54"/>
      <c r="Z112" s="53"/>
      <c r="AA112" s="54"/>
      <c r="AB112" s="55" t="s">
        <v>33</v>
      </c>
      <c r="AC112" s="56" t="str">
        <f t="shared" si="16"/>
        <v>B28</v>
      </c>
      <c r="AD112" s="57">
        <f>COUNTIF($AB$3:$AB112,AB112)</f>
        <v>28</v>
      </c>
      <c r="AE112" s="58">
        <f>IF(AD112=1,'[1]pravidla turnaje'!$C$60,VLOOKUP(CONCATENATE(AB112,AD112-1),$AC$2:$AF111,3,0)+VLOOKUP(CONCATENATE(AB112,AD112-1),$AC$2:$AF111,4,0))</f>
        <v>0.54166666666666607</v>
      </c>
      <c r="AF112" s="59">
        <f>IF($E112="",('[1]pravidla turnaje'!#REF!/24/60),(VLOOKUP("x",'[1]pravidla turnaje'!$A$31:$D$58,4,0)/60/24))</f>
        <v>6.9444444444444441E-3</v>
      </c>
    </row>
    <row r="113" spans="1:32" ht="18">
      <c r="A113" s="39">
        <f t="shared" si="11"/>
        <v>50</v>
      </c>
      <c r="B113" s="39">
        <f t="shared" si="11"/>
        <v>50</v>
      </c>
      <c r="C113" s="39">
        <f t="shared" si="12"/>
        <v>50</v>
      </c>
      <c r="D113" s="40" t="str">
        <f t="shared" si="13"/>
        <v>52_56</v>
      </c>
      <c r="E113" s="41" t="str">
        <f t="shared" si="14"/>
        <v>N</v>
      </c>
      <c r="F113" s="64">
        <v>52</v>
      </c>
      <c r="G113" s="64">
        <v>56</v>
      </c>
      <c r="H113" s="39" t="str">
        <f t="shared" si="10"/>
        <v/>
      </c>
      <c r="I113" s="40" t="str">
        <f t="shared" si="10"/>
        <v/>
      </c>
      <c r="J113" s="43" t="str">
        <f>VLOOKUP(F113,[1]Tabulka!$B$4:$Q$239,16,0)</f>
        <v/>
      </c>
      <c r="K113" s="40" t="str">
        <f>VLOOKUP(G113,[1]Tabulka!$B$4:$Q$239,16,0)</f>
        <v/>
      </c>
      <c r="L113" s="43">
        <f>IF($E113="N",'[1]pravidla turnaje'!$A$6,IF($H113&gt;$I113,IF(OR($W113="PP",W113="SN"),'[1]pravidla turnaje'!$A$3,'[1]pravidla turnaje'!$A$2),IF($H113&lt;$I113,IF(OR($W113="PP",W113="SN"),'[1]pravidla turnaje'!$A$5,'[1]pravidla turnaje'!$A$6),'[1]pravidla turnaje'!$A$4)))</f>
        <v>0</v>
      </c>
      <c r="M113" s="40">
        <f>IF($E113="N",'[1]pravidla turnaje'!$A$6,IF($H113&lt;$I113,IF(OR($W113="PP",$W113="SN"),'[1]pravidla turnaje'!$A$3,'[1]pravidla turnaje'!$A$2),IF($H113&gt;$I113,IF(OR($W113="PP",$W113="SN"),'[1]pravidla turnaje'!$A$5,'[1]pravidla turnaje'!$A$6),'[1]pravidla turnaje'!$A$4)))</f>
        <v>0</v>
      </c>
      <c r="N113" s="43">
        <f t="shared" si="9"/>
        <v>52</v>
      </c>
      <c r="O113" s="44">
        <f t="shared" si="9"/>
        <v>56</v>
      </c>
      <c r="P113" s="45" t="str">
        <f>VLOOKUP($C113,'[1]pravidla turnaje'!$A$64:$B$83,2,0)</f>
        <v>E</v>
      </c>
      <c r="Q113" s="46" t="str">
        <f t="shared" si="15"/>
        <v>13:00 - 13:10</v>
      </c>
      <c r="R113" s="47" t="s">
        <v>143</v>
      </c>
      <c r="S113" s="48" t="str">
        <f>IFERROR(VLOOKUP(F113,[1]Tabulka!$B$4:$C$239,2,0),"")</f>
        <v>Novák / 
Stránský</v>
      </c>
      <c r="T113" s="49" t="str">
        <f>IFERROR(VLOOKUP(G113,[1]Tabulka!$B$4:$C$239,2,0),"")</f>
        <v>Severa / 
Weiss</v>
      </c>
      <c r="U113" s="50"/>
      <c r="V113" s="51"/>
      <c r="W113" s="52"/>
      <c r="X113" s="53"/>
      <c r="Y113" s="54"/>
      <c r="Z113" s="53"/>
      <c r="AA113" s="54"/>
      <c r="AB113" s="55" t="s">
        <v>35</v>
      </c>
      <c r="AC113" s="56" t="str">
        <f t="shared" si="16"/>
        <v>C28</v>
      </c>
      <c r="AD113" s="57">
        <f>COUNTIF($AB$3:$AB113,AB113)</f>
        <v>28</v>
      </c>
      <c r="AE113" s="58">
        <f>IF(AD113=1,'[1]pravidla turnaje'!$C$60,VLOOKUP(CONCATENATE(AB113,AD113-1),$AC$2:$AF112,3,0)+VLOOKUP(CONCATENATE(AB113,AD113-1),$AC$2:$AF112,4,0))</f>
        <v>0.54166666666666607</v>
      </c>
      <c r="AF113" s="59">
        <f>IF($E113="",('[1]pravidla turnaje'!#REF!/24/60),(VLOOKUP("x",'[1]pravidla turnaje'!$A$31:$D$58,4,0)/60/24))</f>
        <v>6.9444444444444441E-3</v>
      </c>
    </row>
    <row r="114" spans="1:32" ht="18">
      <c r="A114" s="39">
        <f t="shared" si="11"/>
        <v>60</v>
      </c>
      <c r="B114" s="39">
        <f t="shared" si="11"/>
        <v>60</v>
      </c>
      <c r="C114" s="39">
        <f t="shared" si="12"/>
        <v>60</v>
      </c>
      <c r="D114" s="40" t="str">
        <f t="shared" si="13"/>
        <v>61_63</v>
      </c>
      <c r="E114" s="41" t="str">
        <f t="shared" si="14"/>
        <v>N</v>
      </c>
      <c r="F114" s="64">
        <v>61</v>
      </c>
      <c r="G114" s="64">
        <v>63</v>
      </c>
      <c r="H114" s="39" t="str">
        <f t="shared" si="10"/>
        <v/>
      </c>
      <c r="I114" s="40" t="str">
        <f t="shared" si="10"/>
        <v/>
      </c>
      <c r="J114" s="43" t="str">
        <f>VLOOKUP(F114,[1]Tabulka!$B$4:$Q$239,16,0)</f>
        <v/>
      </c>
      <c r="K114" s="40" t="str">
        <f>VLOOKUP(G114,[1]Tabulka!$B$4:$Q$239,16,0)</f>
        <v/>
      </c>
      <c r="L114" s="43">
        <f>IF($E114="N",'[1]pravidla turnaje'!$A$6,IF($H114&gt;$I114,IF(OR($W114="PP",W114="SN"),'[1]pravidla turnaje'!$A$3,'[1]pravidla turnaje'!$A$2),IF($H114&lt;$I114,IF(OR($W114="PP",W114="SN"),'[1]pravidla turnaje'!$A$5,'[1]pravidla turnaje'!$A$6),'[1]pravidla turnaje'!$A$4)))</f>
        <v>0</v>
      </c>
      <c r="M114" s="40">
        <f>IF($E114="N",'[1]pravidla turnaje'!$A$6,IF($H114&lt;$I114,IF(OR($W114="PP",$W114="SN"),'[1]pravidla turnaje'!$A$3,'[1]pravidla turnaje'!$A$2),IF($H114&gt;$I114,IF(OR($W114="PP",$W114="SN"),'[1]pravidla turnaje'!$A$5,'[1]pravidla turnaje'!$A$6),'[1]pravidla turnaje'!$A$4)))</f>
        <v>0</v>
      </c>
      <c r="N114" s="43">
        <f t="shared" si="9"/>
        <v>61</v>
      </c>
      <c r="O114" s="44">
        <f t="shared" si="9"/>
        <v>63</v>
      </c>
      <c r="P114" s="45" t="str">
        <f>VLOOKUP($C114,'[1]pravidla turnaje'!$A$64:$B$83,2,0)</f>
        <v>F</v>
      </c>
      <c r="Q114" s="46" t="str">
        <f t="shared" si="15"/>
        <v>13:00 - 13:10</v>
      </c>
      <c r="R114" s="47" t="s">
        <v>144</v>
      </c>
      <c r="S114" s="48" t="str">
        <f>IFERROR(VLOOKUP(F114,[1]Tabulka!$B$4:$C$239,2,0),"")</f>
        <v>Kolstrunk / 
Mück</v>
      </c>
      <c r="T114" s="49" t="str">
        <f>IFERROR(VLOOKUP(G114,[1]Tabulka!$B$4:$C$239,2,0),"")</f>
        <v>Kalina / 
Körber</v>
      </c>
      <c r="U114" s="50"/>
      <c r="V114" s="51"/>
      <c r="W114" s="52"/>
      <c r="X114" s="53"/>
      <c r="Y114" s="54"/>
      <c r="Z114" s="53"/>
      <c r="AA114" s="54"/>
      <c r="AB114" s="55" t="s">
        <v>5</v>
      </c>
      <c r="AC114" s="56" t="str">
        <f t="shared" si="16"/>
        <v>D28</v>
      </c>
      <c r="AD114" s="57">
        <f>COUNTIF($AB$3:$AB114,AB114)</f>
        <v>28</v>
      </c>
      <c r="AE114" s="58">
        <f>IF(AD114=1,'[1]pravidla turnaje'!$C$60,VLOOKUP(CONCATENATE(AB114,AD114-1),$AC$2:$AF113,3,0)+VLOOKUP(CONCATENATE(AB114,AD114-1),$AC$2:$AF113,4,0))</f>
        <v>0.54166666666666607</v>
      </c>
      <c r="AF114" s="59">
        <f>IF($E114="",('[1]pravidla turnaje'!#REF!/24/60),(VLOOKUP("x",'[1]pravidla turnaje'!$A$31:$D$58,4,0)/60/24))</f>
        <v>6.9444444444444441E-3</v>
      </c>
    </row>
    <row r="115" spans="1:32" ht="18">
      <c r="A115" s="39">
        <f t="shared" si="11"/>
        <v>60</v>
      </c>
      <c r="B115" s="39">
        <f t="shared" si="11"/>
        <v>60</v>
      </c>
      <c r="C115" s="39">
        <f t="shared" si="12"/>
        <v>60</v>
      </c>
      <c r="D115" s="40" t="str">
        <f t="shared" si="13"/>
        <v>64_65</v>
      </c>
      <c r="E115" s="41" t="str">
        <f t="shared" si="14"/>
        <v>N</v>
      </c>
      <c r="F115" s="42">
        <v>64</v>
      </c>
      <c r="G115" s="42">
        <v>65</v>
      </c>
      <c r="H115" s="39" t="str">
        <f t="shared" si="10"/>
        <v/>
      </c>
      <c r="I115" s="40" t="str">
        <f t="shared" si="10"/>
        <v/>
      </c>
      <c r="J115" s="43" t="str">
        <f>VLOOKUP(F115,[1]Tabulka!$B$4:$Q$239,16,0)</f>
        <v/>
      </c>
      <c r="K115" s="40" t="str">
        <f>VLOOKUP(G115,[1]Tabulka!$B$4:$Q$239,16,0)</f>
        <v/>
      </c>
      <c r="L115" s="43">
        <f>IF($E115="N",'[1]pravidla turnaje'!$A$6,IF($H115&gt;$I115,IF(OR($W115="PP",W115="SN"),'[1]pravidla turnaje'!$A$3,'[1]pravidla turnaje'!$A$2),IF($H115&lt;$I115,IF(OR($W115="PP",W115="SN"),'[1]pravidla turnaje'!$A$5,'[1]pravidla turnaje'!$A$6),'[1]pravidla turnaje'!$A$4)))</f>
        <v>0</v>
      </c>
      <c r="M115" s="40">
        <f>IF($E115="N",'[1]pravidla turnaje'!$A$6,IF($H115&lt;$I115,IF(OR($W115="PP",$W115="SN"),'[1]pravidla turnaje'!$A$3,'[1]pravidla turnaje'!$A$2),IF($H115&gt;$I115,IF(OR($W115="PP",$W115="SN"),'[1]pravidla turnaje'!$A$5,'[1]pravidla turnaje'!$A$6),'[1]pravidla turnaje'!$A$4)))</f>
        <v>0</v>
      </c>
      <c r="N115" s="43">
        <f t="shared" si="9"/>
        <v>64</v>
      </c>
      <c r="O115" s="44">
        <f t="shared" si="9"/>
        <v>65</v>
      </c>
      <c r="P115" s="45" t="str">
        <f>VLOOKUP($C115,'[1]pravidla turnaje'!$A$64:$B$83,2,0)</f>
        <v>F</v>
      </c>
      <c r="Q115" s="46" t="str">
        <f t="shared" si="15"/>
        <v>13:10 - 13:20</v>
      </c>
      <c r="R115" s="47" t="s">
        <v>145</v>
      </c>
      <c r="S115" s="48" t="str">
        <f>IFERROR(VLOOKUP(F115,[1]Tabulka!$B$4:$C$239,2,0),"")</f>
        <v>Průša / 
Průša</v>
      </c>
      <c r="T115" s="49" t="str">
        <f>IFERROR(VLOOKUP(G115,[1]Tabulka!$B$4:$C$239,2,0),"")</f>
        <v>Nicolas / 
Houser</v>
      </c>
      <c r="U115" s="50"/>
      <c r="V115" s="51"/>
      <c r="W115" s="52"/>
      <c r="X115" s="53"/>
      <c r="Y115" s="54"/>
      <c r="Z115" s="53"/>
      <c r="AA115" s="54"/>
      <c r="AB115" s="55" t="s">
        <v>31</v>
      </c>
      <c r="AC115" s="56" t="str">
        <f t="shared" si="16"/>
        <v>A29</v>
      </c>
      <c r="AD115" s="57">
        <f>COUNTIF($AB$3:$AB115,AB115)</f>
        <v>29</v>
      </c>
      <c r="AE115" s="58">
        <f>IF(AD115=1,'[1]pravidla turnaje'!$C$60,VLOOKUP(CONCATENATE(AB115,AD115-1),$AC$2:$AF114,3,0)+VLOOKUP(CONCATENATE(AB115,AD115-1),$AC$2:$AF114,4,0))</f>
        <v>0.54861111111111049</v>
      </c>
      <c r="AF115" s="59">
        <f>IF($E115="",('[1]pravidla turnaje'!#REF!/24/60),(VLOOKUP("x",'[1]pravidla turnaje'!$A$31:$D$58,4,0)/60/24))</f>
        <v>6.9444444444444441E-3</v>
      </c>
    </row>
    <row r="116" spans="1:32" ht="18">
      <c r="A116" s="39">
        <f t="shared" si="11"/>
        <v>60</v>
      </c>
      <c r="B116" s="39">
        <f t="shared" si="11"/>
        <v>60</v>
      </c>
      <c r="C116" s="39">
        <f t="shared" si="12"/>
        <v>60</v>
      </c>
      <c r="D116" s="40" t="str">
        <f t="shared" si="13"/>
        <v>62_66</v>
      </c>
      <c r="E116" s="41" t="str">
        <f t="shared" si="14"/>
        <v>N</v>
      </c>
      <c r="F116" s="42">
        <v>62</v>
      </c>
      <c r="G116" s="42">
        <v>66</v>
      </c>
      <c r="H116" s="39" t="str">
        <f t="shared" si="10"/>
        <v/>
      </c>
      <c r="I116" s="40" t="str">
        <f t="shared" si="10"/>
        <v/>
      </c>
      <c r="J116" s="43" t="str">
        <f>VLOOKUP(F116,[1]Tabulka!$B$4:$Q$239,16,0)</f>
        <v/>
      </c>
      <c r="K116" s="40" t="str">
        <f>VLOOKUP(G116,[1]Tabulka!$B$4:$Q$239,16,0)</f>
        <v/>
      </c>
      <c r="L116" s="43">
        <f>IF($E116="N",'[1]pravidla turnaje'!$A$6,IF($H116&gt;$I116,IF(OR($W116="PP",W116="SN"),'[1]pravidla turnaje'!$A$3,'[1]pravidla turnaje'!$A$2),IF($H116&lt;$I116,IF(OR($W116="PP",W116="SN"),'[1]pravidla turnaje'!$A$5,'[1]pravidla turnaje'!$A$6),'[1]pravidla turnaje'!$A$4)))</f>
        <v>0</v>
      </c>
      <c r="M116" s="40">
        <f>IF($E116="N",'[1]pravidla turnaje'!$A$6,IF($H116&lt;$I116,IF(OR($W116="PP",$W116="SN"),'[1]pravidla turnaje'!$A$3,'[1]pravidla turnaje'!$A$2),IF($H116&gt;$I116,IF(OR($W116="PP",$W116="SN"),'[1]pravidla turnaje'!$A$5,'[1]pravidla turnaje'!$A$6),'[1]pravidla turnaje'!$A$4)))</f>
        <v>0</v>
      </c>
      <c r="N116" s="43">
        <f t="shared" si="9"/>
        <v>62</v>
      </c>
      <c r="O116" s="44">
        <f t="shared" si="9"/>
        <v>66</v>
      </c>
      <c r="P116" s="45" t="str">
        <f>VLOOKUP($C116,'[1]pravidla turnaje'!$A$64:$B$83,2,0)</f>
        <v>F</v>
      </c>
      <c r="Q116" s="46" t="str">
        <f t="shared" si="15"/>
        <v>13:10 - 13:20</v>
      </c>
      <c r="R116" s="47" t="s">
        <v>146</v>
      </c>
      <c r="S116" s="48" t="str">
        <f>IFERROR(VLOOKUP(F116,[1]Tabulka!$B$4:$C$239,2,0),"")</f>
        <v>Jäger / 
Mráz</v>
      </c>
      <c r="T116" s="49" t="str">
        <f>IFERROR(VLOOKUP(G116,[1]Tabulka!$B$4:$C$239,2,0),"")</f>
        <v>Jiránek / 
Bína</v>
      </c>
      <c r="U116" s="50"/>
      <c r="V116" s="51"/>
      <c r="W116" s="52"/>
      <c r="X116" s="53"/>
      <c r="Y116" s="54"/>
      <c r="Z116" s="53"/>
      <c r="AA116" s="54"/>
      <c r="AB116" s="55" t="s">
        <v>33</v>
      </c>
      <c r="AC116" s="56" t="str">
        <f t="shared" si="16"/>
        <v>B29</v>
      </c>
      <c r="AD116" s="57">
        <f>COUNTIF($AB$3:$AB116,AB116)</f>
        <v>29</v>
      </c>
      <c r="AE116" s="58">
        <f>IF(AD116=1,'[1]pravidla turnaje'!$C$60,VLOOKUP(CONCATENATE(AB116,AD116-1),$AC$2:$AF115,3,0)+VLOOKUP(CONCATENATE(AB116,AD116-1),$AC$2:$AF115,4,0))</f>
        <v>0.54861111111111049</v>
      </c>
      <c r="AF116" s="59">
        <f>IF($E116="",('[1]pravidla turnaje'!#REF!/24/60),(VLOOKUP("x",'[1]pravidla turnaje'!$A$31:$D$58,4,0)/60/24))</f>
        <v>6.9444444444444441E-3</v>
      </c>
    </row>
    <row r="117" spans="1:32" ht="18">
      <c r="A117" s="39">
        <f t="shared" si="11"/>
        <v>70</v>
      </c>
      <c r="B117" s="39">
        <f t="shared" si="11"/>
        <v>70</v>
      </c>
      <c r="C117" s="39">
        <f t="shared" si="12"/>
        <v>70</v>
      </c>
      <c r="D117" s="40" t="str">
        <f t="shared" si="13"/>
        <v>71_74</v>
      </c>
      <c r="E117" s="41" t="str">
        <f t="shared" si="14"/>
        <v>N</v>
      </c>
      <c r="F117" s="42">
        <v>74</v>
      </c>
      <c r="G117" s="42">
        <v>71</v>
      </c>
      <c r="H117" s="39" t="str">
        <f t="shared" si="10"/>
        <v/>
      </c>
      <c r="I117" s="40" t="str">
        <f t="shared" si="10"/>
        <v/>
      </c>
      <c r="J117" s="43" t="str">
        <f>VLOOKUP(F117,[1]Tabulka!$B$4:$Q$239,16,0)</f>
        <v/>
      </c>
      <c r="K117" s="40" t="str">
        <f>VLOOKUP(G117,[1]Tabulka!$B$4:$Q$239,16,0)</f>
        <v/>
      </c>
      <c r="L117" s="43">
        <f>IF($E117="N",'[1]pravidla turnaje'!$A$6,IF($H117&gt;$I117,IF(OR($W117="PP",W117="SN"),'[1]pravidla turnaje'!$A$3,'[1]pravidla turnaje'!$A$2),IF($H117&lt;$I117,IF(OR($W117="PP",W117="SN"),'[1]pravidla turnaje'!$A$5,'[1]pravidla turnaje'!$A$6),'[1]pravidla turnaje'!$A$4)))</f>
        <v>0</v>
      </c>
      <c r="M117" s="40">
        <f>IF($E117="N",'[1]pravidla turnaje'!$A$6,IF($H117&lt;$I117,IF(OR($W117="PP",$W117="SN"),'[1]pravidla turnaje'!$A$3,'[1]pravidla turnaje'!$A$2),IF($H117&gt;$I117,IF(OR($W117="PP",$W117="SN"),'[1]pravidla turnaje'!$A$5,'[1]pravidla turnaje'!$A$6),'[1]pravidla turnaje'!$A$4)))</f>
        <v>0</v>
      </c>
      <c r="N117" s="43">
        <f t="shared" si="9"/>
        <v>74</v>
      </c>
      <c r="O117" s="44">
        <f t="shared" si="9"/>
        <v>71</v>
      </c>
      <c r="P117" s="45" t="str">
        <f>VLOOKUP($C117,'[1]pravidla turnaje'!$A$64:$B$83,2,0)</f>
        <v>G</v>
      </c>
      <c r="Q117" s="46" t="str">
        <f t="shared" si="15"/>
        <v>13:10 - 13:20</v>
      </c>
      <c r="R117" s="47" t="s">
        <v>147</v>
      </c>
      <c r="S117" s="48" t="str">
        <f>IFERROR(VLOOKUP(F117,[1]Tabulka!$B$4:$C$239,2,0),"")</f>
        <v>Hněvkovský / 
Vašák</v>
      </c>
      <c r="T117" s="49" t="str">
        <f>IFERROR(VLOOKUP(G117,[1]Tabulka!$B$4:$C$239,2,0),"")</f>
        <v>Mohelník / 
Csáno</v>
      </c>
      <c r="U117" s="50"/>
      <c r="V117" s="51"/>
      <c r="W117" s="52"/>
      <c r="X117" s="53"/>
      <c r="Y117" s="54"/>
      <c r="Z117" s="53"/>
      <c r="AA117" s="54"/>
      <c r="AB117" s="55" t="s">
        <v>35</v>
      </c>
      <c r="AC117" s="56" t="str">
        <f t="shared" si="16"/>
        <v>C29</v>
      </c>
      <c r="AD117" s="57">
        <f>COUNTIF($AB$3:$AB117,AB117)</f>
        <v>29</v>
      </c>
      <c r="AE117" s="58">
        <f>IF(AD117=1,'[1]pravidla turnaje'!$C$60,VLOOKUP(CONCATENATE(AB117,AD117-1),$AC$2:$AF116,3,0)+VLOOKUP(CONCATENATE(AB117,AD117-1),$AC$2:$AF116,4,0))</f>
        <v>0.54861111111111049</v>
      </c>
      <c r="AF117" s="59">
        <f>IF($E117="",('[1]pravidla turnaje'!#REF!/24/60),(VLOOKUP("x",'[1]pravidla turnaje'!$A$31:$D$58,4,0)/60/24))</f>
        <v>6.9444444444444441E-3</v>
      </c>
    </row>
    <row r="118" spans="1:32" ht="18">
      <c r="A118" s="39">
        <f t="shared" si="11"/>
        <v>70</v>
      </c>
      <c r="B118" s="39">
        <f t="shared" si="11"/>
        <v>70</v>
      </c>
      <c r="C118" s="39">
        <f t="shared" si="12"/>
        <v>70</v>
      </c>
      <c r="D118" s="40" t="str">
        <f t="shared" si="13"/>
        <v>72_73</v>
      </c>
      <c r="E118" s="41" t="str">
        <f t="shared" si="14"/>
        <v>N</v>
      </c>
      <c r="F118" s="62">
        <v>72</v>
      </c>
      <c r="G118" s="62">
        <v>73</v>
      </c>
      <c r="H118" s="39" t="str">
        <f t="shared" si="10"/>
        <v/>
      </c>
      <c r="I118" s="40" t="str">
        <f t="shared" si="10"/>
        <v/>
      </c>
      <c r="J118" s="43" t="str">
        <f>VLOOKUP(F118,[1]Tabulka!$B$4:$Q$239,16,0)</f>
        <v/>
      </c>
      <c r="K118" s="40" t="str">
        <f>VLOOKUP(G118,[1]Tabulka!$B$4:$Q$239,16,0)</f>
        <v/>
      </c>
      <c r="L118" s="43">
        <f>IF($E118="N",'[1]pravidla turnaje'!$A$6,IF($H118&gt;$I118,IF(OR($W118="PP",W118="SN"),'[1]pravidla turnaje'!$A$3,'[1]pravidla turnaje'!$A$2),IF($H118&lt;$I118,IF(OR($W118="PP",W118="SN"),'[1]pravidla turnaje'!$A$5,'[1]pravidla turnaje'!$A$6),'[1]pravidla turnaje'!$A$4)))</f>
        <v>0</v>
      </c>
      <c r="M118" s="40">
        <f>IF($E118="N",'[1]pravidla turnaje'!$A$6,IF($H118&lt;$I118,IF(OR($W118="PP",$W118="SN"),'[1]pravidla turnaje'!$A$3,'[1]pravidla turnaje'!$A$2),IF($H118&gt;$I118,IF(OR($W118="PP",$W118="SN"),'[1]pravidla turnaje'!$A$5,'[1]pravidla turnaje'!$A$6),'[1]pravidla turnaje'!$A$4)))</f>
        <v>0</v>
      </c>
      <c r="N118" s="43">
        <f t="shared" si="9"/>
        <v>72</v>
      </c>
      <c r="O118" s="44">
        <f t="shared" si="9"/>
        <v>73</v>
      </c>
      <c r="P118" s="45" t="str">
        <f>VLOOKUP($C118,'[1]pravidla turnaje'!$A$64:$B$83,2,0)</f>
        <v>G</v>
      </c>
      <c r="Q118" s="46" t="str">
        <f t="shared" si="15"/>
        <v>13:10 - 13:20</v>
      </c>
      <c r="R118" s="47" t="s">
        <v>148</v>
      </c>
      <c r="S118" s="48" t="str">
        <f>IFERROR(VLOOKUP(F118,[1]Tabulka!$B$4:$C$239,2,0),"")</f>
        <v>Fořt / 
Fořt</v>
      </c>
      <c r="T118" s="49" t="str">
        <f>IFERROR(VLOOKUP(G118,[1]Tabulka!$B$4:$C$239,2,0),"")</f>
        <v>Zouzal / 
Eckhardt</v>
      </c>
      <c r="U118" s="50"/>
      <c r="V118" s="51"/>
      <c r="W118" s="52"/>
      <c r="X118" s="53"/>
      <c r="Y118" s="54"/>
      <c r="Z118" s="53"/>
      <c r="AA118" s="54"/>
      <c r="AB118" s="55" t="s">
        <v>5</v>
      </c>
      <c r="AC118" s="56" t="str">
        <f t="shared" si="16"/>
        <v>D29</v>
      </c>
      <c r="AD118" s="57">
        <f>COUNTIF($AB$3:$AB118,AB118)</f>
        <v>29</v>
      </c>
      <c r="AE118" s="58">
        <f>IF(AD118=1,'[1]pravidla turnaje'!$C$60,VLOOKUP(CONCATENATE(AB118,AD118-1),$AC$2:$AF117,3,0)+VLOOKUP(CONCATENATE(AB118,AD118-1),$AC$2:$AF117,4,0))</f>
        <v>0.54861111111111049</v>
      </c>
      <c r="AF118" s="59">
        <f>IF($E118="",('[1]pravidla turnaje'!#REF!/24/60),(VLOOKUP("x",'[1]pravidla turnaje'!$A$31:$D$58,4,0)/60/24))</f>
        <v>6.9444444444444441E-3</v>
      </c>
    </row>
    <row r="119" spans="1:32" ht="18">
      <c r="A119" s="39">
        <f t="shared" si="11"/>
        <v>80</v>
      </c>
      <c r="B119" s="39">
        <f t="shared" si="11"/>
        <v>80</v>
      </c>
      <c r="C119" s="39">
        <f t="shared" si="12"/>
        <v>80</v>
      </c>
      <c r="D119" s="40" t="str">
        <f t="shared" si="13"/>
        <v>81_84</v>
      </c>
      <c r="E119" s="41" t="str">
        <f t="shared" si="14"/>
        <v>N</v>
      </c>
      <c r="F119" s="62">
        <v>84</v>
      </c>
      <c r="G119" s="62">
        <v>81</v>
      </c>
      <c r="H119" s="39" t="str">
        <f t="shared" si="10"/>
        <v/>
      </c>
      <c r="I119" s="40" t="str">
        <f t="shared" si="10"/>
        <v/>
      </c>
      <c r="J119" s="43" t="str">
        <f>VLOOKUP(F119,[1]Tabulka!$B$4:$Q$239,16,0)</f>
        <v/>
      </c>
      <c r="K119" s="40" t="str">
        <f>VLOOKUP(G119,[1]Tabulka!$B$4:$Q$239,16,0)</f>
        <v/>
      </c>
      <c r="L119" s="43">
        <f>IF($E119="N",'[1]pravidla turnaje'!$A$6,IF($H119&gt;$I119,IF(OR($W119="PP",W119="SN"),'[1]pravidla turnaje'!$A$3,'[1]pravidla turnaje'!$A$2),IF($H119&lt;$I119,IF(OR($W119="PP",W119="SN"),'[1]pravidla turnaje'!$A$5,'[1]pravidla turnaje'!$A$6),'[1]pravidla turnaje'!$A$4)))</f>
        <v>0</v>
      </c>
      <c r="M119" s="40">
        <f>IF($E119="N",'[1]pravidla turnaje'!$A$6,IF($H119&lt;$I119,IF(OR($W119="PP",$W119="SN"),'[1]pravidla turnaje'!$A$3,'[1]pravidla turnaje'!$A$2),IF($H119&gt;$I119,IF(OR($W119="PP",$W119="SN"),'[1]pravidla turnaje'!$A$5,'[1]pravidla turnaje'!$A$6),'[1]pravidla turnaje'!$A$4)))</f>
        <v>0</v>
      </c>
      <c r="N119" s="43">
        <f t="shared" si="9"/>
        <v>84</v>
      </c>
      <c r="O119" s="44">
        <f t="shared" si="9"/>
        <v>81</v>
      </c>
      <c r="P119" s="45" t="str">
        <f>VLOOKUP($C119,'[1]pravidla turnaje'!$A$64:$B$83,2,0)</f>
        <v>H</v>
      </c>
      <c r="Q119" s="46" t="str">
        <f t="shared" si="15"/>
        <v>13:20 - 13:30</v>
      </c>
      <c r="R119" s="47" t="s">
        <v>149</v>
      </c>
      <c r="S119" s="48" t="str">
        <f>IFERROR(VLOOKUP(F119,[1]Tabulka!$B$4:$C$239,2,0),"")</f>
        <v>Mařík / 
Kryštof</v>
      </c>
      <c r="T119" s="49" t="str">
        <f>IFERROR(VLOOKUP(G119,[1]Tabulka!$B$4:$C$239,2,0),"")</f>
        <v>Neliba / 
Zbořil</v>
      </c>
      <c r="U119" s="50"/>
      <c r="V119" s="51"/>
      <c r="W119" s="52"/>
      <c r="X119" s="53"/>
      <c r="Y119" s="54"/>
      <c r="Z119" s="53"/>
      <c r="AA119" s="54"/>
      <c r="AB119" s="55" t="s">
        <v>31</v>
      </c>
      <c r="AC119" s="56" t="str">
        <f t="shared" si="16"/>
        <v>A30</v>
      </c>
      <c r="AD119" s="57">
        <f>COUNTIF($AB$3:$AB119,AB119)</f>
        <v>30</v>
      </c>
      <c r="AE119" s="58">
        <f>IF(AD119=1,'[1]pravidla turnaje'!$C$60,VLOOKUP(CONCATENATE(AB119,AD119-1),$AC$2:$AF118,3,0)+VLOOKUP(CONCATENATE(AB119,AD119-1),$AC$2:$AF118,4,0))</f>
        <v>0.55555555555555491</v>
      </c>
      <c r="AF119" s="59">
        <f>IF($E119="",('[1]pravidla turnaje'!#REF!/24/60),(VLOOKUP("x",'[1]pravidla turnaje'!$A$31:$D$58,4,0)/60/24))</f>
        <v>6.9444444444444441E-3</v>
      </c>
    </row>
    <row r="120" spans="1:32" ht="18">
      <c r="A120" s="39">
        <f t="shared" si="11"/>
        <v>80</v>
      </c>
      <c r="B120" s="39">
        <f t="shared" si="11"/>
        <v>80</v>
      </c>
      <c r="C120" s="39">
        <f t="shared" si="12"/>
        <v>80</v>
      </c>
      <c r="D120" s="40" t="str">
        <f t="shared" si="13"/>
        <v>82_83</v>
      </c>
      <c r="E120" s="41" t="str">
        <f t="shared" si="14"/>
        <v>N</v>
      </c>
      <c r="F120" s="62">
        <v>82</v>
      </c>
      <c r="G120" s="62">
        <v>83</v>
      </c>
      <c r="H120" s="39" t="str">
        <f t="shared" si="10"/>
        <v/>
      </c>
      <c r="I120" s="40" t="str">
        <f t="shared" si="10"/>
        <v/>
      </c>
      <c r="J120" s="43" t="str">
        <f>VLOOKUP(F120,[1]Tabulka!$B$4:$Q$239,16,0)</f>
        <v/>
      </c>
      <c r="K120" s="40" t="str">
        <f>VLOOKUP(G120,[1]Tabulka!$B$4:$Q$239,16,0)</f>
        <v/>
      </c>
      <c r="L120" s="43">
        <f>IF($E120="N",'[1]pravidla turnaje'!$A$6,IF($H120&gt;$I120,IF(OR($W120="PP",W120="SN"),'[1]pravidla turnaje'!$A$3,'[1]pravidla turnaje'!$A$2),IF($H120&lt;$I120,IF(OR($W120="PP",W120="SN"),'[1]pravidla turnaje'!$A$5,'[1]pravidla turnaje'!$A$6),'[1]pravidla turnaje'!$A$4)))</f>
        <v>0</v>
      </c>
      <c r="M120" s="40">
        <f>IF($E120="N",'[1]pravidla turnaje'!$A$6,IF($H120&lt;$I120,IF(OR($W120="PP",$W120="SN"),'[1]pravidla turnaje'!$A$3,'[1]pravidla turnaje'!$A$2),IF($H120&gt;$I120,IF(OR($W120="PP",$W120="SN"),'[1]pravidla turnaje'!$A$5,'[1]pravidla turnaje'!$A$6),'[1]pravidla turnaje'!$A$4)))</f>
        <v>0</v>
      </c>
      <c r="N120" s="43">
        <f t="shared" si="9"/>
        <v>82</v>
      </c>
      <c r="O120" s="44">
        <f t="shared" si="9"/>
        <v>83</v>
      </c>
      <c r="P120" s="45" t="str">
        <f>VLOOKUP($C120,'[1]pravidla turnaje'!$A$64:$B$83,2,0)</f>
        <v>H</v>
      </c>
      <c r="Q120" s="46" t="str">
        <f t="shared" si="15"/>
        <v>13:20 - 13:30</v>
      </c>
      <c r="R120" s="47" t="s">
        <v>150</v>
      </c>
      <c r="S120" s="48" t="str">
        <f>IFERROR(VLOOKUP(F120,[1]Tabulka!$B$4:$C$239,2,0),"")</f>
        <v>Huslička / 
Skala</v>
      </c>
      <c r="T120" s="49" t="str">
        <f>IFERROR(VLOOKUP(G120,[1]Tabulka!$B$4:$C$239,2,0),"")</f>
        <v>Štěpánek / 
Miško</v>
      </c>
      <c r="U120" s="50"/>
      <c r="V120" s="51"/>
      <c r="W120" s="52"/>
      <c r="X120" s="53"/>
      <c r="Y120" s="54"/>
      <c r="Z120" s="53"/>
      <c r="AA120" s="54"/>
      <c r="AB120" s="55" t="s">
        <v>33</v>
      </c>
      <c r="AC120" s="56" t="str">
        <f t="shared" si="16"/>
        <v>B30</v>
      </c>
      <c r="AD120" s="57">
        <f>COUNTIF($AB$3:$AB120,AB120)</f>
        <v>30</v>
      </c>
      <c r="AE120" s="58">
        <f>IF(AD120=1,'[1]pravidla turnaje'!$C$60,VLOOKUP(CONCATENATE(AB120,AD120-1),$AC$2:$AF119,3,0)+VLOOKUP(CONCATENATE(AB120,AD120-1),$AC$2:$AF119,4,0))</f>
        <v>0.55555555555555491</v>
      </c>
      <c r="AF120" s="59">
        <f>IF($E120="",('[1]pravidla turnaje'!#REF!/24/60),(VLOOKUP("x",'[1]pravidla turnaje'!$A$31:$D$58,4,0)/60/24))</f>
        <v>6.9444444444444441E-3</v>
      </c>
    </row>
    <row r="121" spans="1:32" ht="18">
      <c r="A121" s="39">
        <f t="shared" si="11"/>
        <v>90</v>
      </c>
      <c r="B121" s="39">
        <f t="shared" si="11"/>
        <v>90</v>
      </c>
      <c r="C121" s="39">
        <f t="shared" si="12"/>
        <v>90</v>
      </c>
      <c r="D121" s="40" t="str">
        <f t="shared" si="13"/>
        <v>91_94</v>
      </c>
      <c r="E121" s="41" t="str">
        <f t="shared" si="14"/>
        <v>N</v>
      </c>
      <c r="F121" s="63">
        <v>94</v>
      </c>
      <c r="G121" s="63">
        <v>91</v>
      </c>
      <c r="H121" s="39" t="str">
        <f t="shared" si="10"/>
        <v/>
      </c>
      <c r="I121" s="40" t="str">
        <f t="shared" si="10"/>
        <v/>
      </c>
      <c r="J121" s="43" t="str">
        <f>VLOOKUP(F121,[1]Tabulka!$B$4:$Q$239,16,0)</f>
        <v/>
      </c>
      <c r="K121" s="40" t="str">
        <f>VLOOKUP(G121,[1]Tabulka!$B$4:$Q$239,16,0)</f>
        <v/>
      </c>
      <c r="L121" s="43">
        <f>IF($E121="N",'[1]pravidla turnaje'!$A$6,IF($H121&gt;$I121,IF(OR($W121="PP",W121="SN"),'[1]pravidla turnaje'!$A$3,'[1]pravidla turnaje'!$A$2),IF($H121&lt;$I121,IF(OR($W121="PP",W121="SN"),'[1]pravidla turnaje'!$A$5,'[1]pravidla turnaje'!$A$6),'[1]pravidla turnaje'!$A$4)))</f>
        <v>0</v>
      </c>
      <c r="M121" s="40">
        <f>IF($E121="N",'[1]pravidla turnaje'!$A$6,IF($H121&lt;$I121,IF(OR($W121="PP",$W121="SN"),'[1]pravidla turnaje'!$A$3,'[1]pravidla turnaje'!$A$2),IF($H121&gt;$I121,IF(OR($W121="PP",$W121="SN"),'[1]pravidla turnaje'!$A$5,'[1]pravidla turnaje'!$A$6),'[1]pravidla turnaje'!$A$4)))</f>
        <v>0</v>
      </c>
      <c r="N121" s="43">
        <f t="shared" ref="N121:O156" si="17">IF(EXACT($J121,$K121),F121,"")</f>
        <v>94</v>
      </c>
      <c r="O121" s="44">
        <f t="shared" si="17"/>
        <v>91</v>
      </c>
      <c r="P121" s="45" t="str">
        <f>VLOOKUP($C121,'[1]pravidla turnaje'!$A$64:$B$83,2,0)</f>
        <v>I</v>
      </c>
      <c r="Q121" s="46" t="str">
        <f t="shared" si="15"/>
        <v>13:20 - 13:30</v>
      </c>
      <c r="R121" s="47" t="s">
        <v>151</v>
      </c>
      <c r="S121" s="48" t="str">
        <f>IFERROR(VLOOKUP(F121,[1]Tabulka!$B$4:$C$239,2,0),"")</f>
        <v>Kühnel / 
Černý</v>
      </c>
      <c r="T121" s="49" t="str">
        <f>IFERROR(VLOOKUP(G121,[1]Tabulka!$B$4:$C$239,2,0),"")</f>
        <v>Pechatý / 
Holub</v>
      </c>
      <c r="U121" s="50"/>
      <c r="V121" s="51"/>
      <c r="W121" s="52"/>
      <c r="X121" s="53"/>
      <c r="Y121" s="54"/>
      <c r="Z121" s="53"/>
      <c r="AA121" s="54"/>
      <c r="AB121" s="55" t="s">
        <v>35</v>
      </c>
      <c r="AC121" s="56" t="str">
        <f t="shared" si="16"/>
        <v>C30</v>
      </c>
      <c r="AD121" s="57">
        <f>COUNTIF($AB$3:$AB121,AB121)</f>
        <v>30</v>
      </c>
      <c r="AE121" s="58">
        <f>IF(AD121=1,'[1]pravidla turnaje'!$C$60,VLOOKUP(CONCATENATE(AB121,AD121-1),$AC$2:$AF120,3,0)+VLOOKUP(CONCATENATE(AB121,AD121-1),$AC$2:$AF120,4,0))</f>
        <v>0.55555555555555491</v>
      </c>
      <c r="AF121" s="59">
        <f>IF($E121="",('[1]pravidla turnaje'!#REF!/24/60),(VLOOKUP("x",'[1]pravidla turnaje'!$A$31:$D$58,4,0)/60/24))</f>
        <v>6.9444444444444441E-3</v>
      </c>
    </row>
    <row r="122" spans="1:32" ht="18">
      <c r="A122" s="39">
        <f t="shared" si="11"/>
        <v>90</v>
      </c>
      <c r="B122" s="39">
        <f t="shared" si="11"/>
        <v>90</v>
      </c>
      <c r="C122" s="39">
        <f t="shared" si="12"/>
        <v>90</v>
      </c>
      <c r="D122" s="40" t="str">
        <f t="shared" si="13"/>
        <v>92_93</v>
      </c>
      <c r="E122" s="41" t="str">
        <f t="shared" si="14"/>
        <v>N</v>
      </c>
      <c r="F122" s="63">
        <v>92</v>
      </c>
      <c r="G122" s="63">
        <v>93</v>
      </c>
      <c r="H122" s="39" t="str">
        <f t="shared" ref="H122:I141" si="18">IF($E122&lt;&gt;"N",U122,"")</f>
        <v/>
      </c>
      <c r="I122" s="40" t="str">
        <f t="shared" si="18"/>
        <v/>
      </c>
      <c r="J122" s="43" t="str">
        <f>VLOOKUP(F122,[1]Tabulka!$B$4:$Q$239,16,0)</f>
        <v/>
      </c>
      <c r="K122" s="40" t="str">
        <f>VLOOKUP(G122,[1]Tabulka!$B$4:$Q$239,16,0)</f>
        <v/>
      </c>
      <c r="L122" s="43">
        <f>IF($E122="N",'[1]pravidla turnaje'!$A$6,IF($H122&gt;$I122,IF(OR($W122="PP",W122="SN"),'[1]pravidla turnaje'!$A$3,'[1]pravidla turnaje'!$A$2),IF($H122&lt;$I122,IF(OR($W122="PP",W122="SN"),'[1]pravidla turnaje'!$A$5,'[1]pravidla turnaje'!$A$6),'[1]pravidla turnaje'!$A$4)))</f>
        <v>0</v>
      </c>
      <c r="M122" s="40">
        <f>IF($E122="N",'[1]pravidla turnaje'!$A$6,IF($H122&lt;$I122,IF(OR($W122="PP",$W122="SN"),'[1]pravidla turnaje'!$A$3,'[1]pravidla turnaje'!$A$2),IF($H122&gt;$I122,IF(OR($W122="PP",$W122="SN"),'[1]pravidla turnaje'!$A$5,'[1]pravidla turnaje'!$A$6),'[1]pravidla turnaje'!$A$4)))</f>
        <v>0</v>
      </c>
      <c r="N122" s="43">
        <f t="shared" si="17"/>
        <v>92</v>
      </c>
      <c r="O122" s="44">
        <f t="shared" si="17"/>
        <v>93</v>
      </c>
      <c r="P122" s="45" t="str">
        <f>VLOOKUP($C122,'[1]pravidla turnaje'!$A$64:$B$83,2,0)</f>
        <v>I</v>
      </c>
      <c r="Q122" s="46" t="str">
        <f t="shared" si="15"/>
        <v>13:20 - 13:30</v>
      </c>
      <c r="R122" s="47" t="s">
        <v>152</v>
      </c>
      <c r="S122" s="48" t="str">
        <f>IFERROR(VLOOKUP(F122,[1]Tabulka!$B$4:$C$239,2,0),"")</f>
        <v>Král / 
Barna</v>
      </c>
      <c r="T122" s="49" t="str">
        <f>IFERROR(VLOOKUP(G122,[1]Tabulka!$B$4:$C$239,2,0),"")</f>
        <v>Černý / 
Novotný</v>
      </c>
      <c r="U122" s="50"/>
      <c r="V122" s="51"/>
      <c r="W122" s="52"/>
      <c r="X122" s="53"/>
      <c r="Y122" s="54"/>
      <c r="Z122" s="53"/>
      <c r="AA122" s="54"/>
      <c r="AB122" s="55" t="s">
        <v>5</v>
      </c>
      <c r="AC122" s="56" t="str">
        <f t="shared" si="16"/>
        <v>D30</v>
      </c>
      <c r="AD122" s="57">
        <f>COUNTIF($AB$3:$AB122,AB122)</f>
        <v>30</v>
      </c>
      <c r="AE122" s="58">
        <f>IF(AD122=1,'[1]pravidla turnaje'!$C$60,VLOOKUP(CONCATENATE(AB122,AD122-1),$AC$2:$AF121,3,0)+VLOOKUP(CONCATENATE(AB122,AD122-1),$AC$2:$AF121,4,0))</f>
        <v>0.55555555555555491</v>
      </c>
      <c r="AF122" s="59">
        <f>IF($E122="",('[1]pravidla turnaje'!#REF!/24/60),(VLOOKUP("x",'[1]pravidla turnaje'!$A$31:$D$58,4,0)/60/24))</f>
        <v>6.9444444444444441E-3</v>
      </c>
    </row>
    <row r="123" spans="1:32" ht="18">
      <c r="A123" s="39">
        <f t="shared" si="11"/>
        <v>100</v>
      </c>
      <c r="B123" s="39">
        <f t="shared" si="11"/>
        <v>100</v>
      </c>
      <c r="C123" s="39">
        <f t="shared" si="12"/>
        <v>100</v>
      </c>
      <c r="D123" s="40" t="str">
        <f t="shared" si="13"/>
        <v>101_104</v>
      </c>
      <c r="E123" s="41" t="str">
        <f t="shared" si="14"/>
        <v>N</v>
      </c>
      <c r="F123" s="63">
        <v>104</v>
      </c>
      <c r="G123" s="63">
        <v>101</v>
      </c>
      <c r="H123" s="39" t="str">
        <f t="shared" si="18"/>
        <v/>
      </c>
      <c r="I123" s="40" t="str">
        <f t="shared" si="18"/>
        <v/>
      </c>
      <c r="J123" s="43" t="str">
        <f>VLOOKUP(F123,[1]Tabulka!$B$4:$Q$239,16,0)</f>
        <v/>
      </c>
      <c r="K123" s="40" t="str">
        <f>VLOOKUP(G123,[1]Tabulka!$B$4:$Q$239,16,0)</f>
        <v/>
      </c>
      <c r="L123" s="43">
        <f>IF($E123="N",'[1]pravidla turnaje'!$A$6,IF($H123&gt;$I123,IF(OR($W123="PP",W123="SN"),'[1]pravidla turnaje'!$A$3,'[1]pravidla turnaje'!$A$2),IF($H123&lt;$I123,IF(OR($W123="PP",W123="SN"),'[1]pravidla turnaje'!$A$5,'[1]pravidla turnaje'!$A$6),'[1]pravidla turnaje'!$A$4)))</f>
        <v>0</v>
      </c>
      <c r="M123" s="40">
        <f>IF($E123="N",'[1]pravidla turnaje'!$A$6,IF($H123&lt;$I123,IF(OR($W123="PP",$W123="SN"),'[1]pravidla turnaje'!$A$3,'[1]pravidla turnaje'!$A$2),IF($H123&gt;$I123,IF(OR($W123="PP",$W123="SN"),'[1]pravidla turnaje'!$A$5,'[1]pravidla turnaje'!$A$6),'[1]pravidla turnaje'!$A$4)))</f>
        <v>0</v>
      </c>
      <c r="N123" s="43">
        <f t="shared" si="17"/>
        <v>104</v>
      </c>
      <c r="O123" s="44">
        <f t="shared" si="17"/>
        <v>101</v>
      </c>
      <c r="P123" s="45" t="str">
        <f>VLOOKUP($C123,'[1]pravidla turnaje'!$A$64:$B$83,2,0)</f>
        <v>J</v>
      </c>
      <c r="Q123" s="46" t="str">
        <f t="shared" si="15"/>
        <v>13:30 - 13:40</v>
      </c>
      <c r="R123" s="47" t="s">
        <v>153</v>
      </c>
      <c r="S123" s="48" t="str">
        <f>IFERROR(VLOOKUP(F123,[1]Tabulka!$B$4:$C$239,2,0),"")</f>
        <v>Hrdlička / 
Dvořák</v>
      </c>
      <c r="T123" s="49" t="str">
        <f>IFERROR(VLOOKUP(G123,[1]Tabulka!$B$4:$C$239,2,0),"")</f>
        <v>Antůšek / 
Řečník</v>
      </c>
      <c r="U123" s="50"/>
      <c r="V123" s="51"/>
      <c r="W123" s="52"/>
      <c r="X123" s="53"/>
      <c r="Y123" s="54"/>
      <c r="Z123" s="53"/>
      <c r="AA123" s="54"/>
      <c r="AB123" s="55" t="s">
        <v>31</v>
      </c>
      <c r="AC123" s="56" t="str">
        <f t="shared" si="16"/>
        <v>A31</v>
      </c>
      <c r="AD123" s="57">
        <f>COUNTIF($AB$3:$AB123,AB123)</f>
        <v>31</v>
      </c>
      <c r="AE123" s="58">
        <f>IF(AD123=1,'[1]pravidla turnaje'!$C$60,VLOOKUP(CONCATENATE(AB123,AD123-1),$AC$2:$AF122,3,0)+VLOOKUP(CONCATENATE(AB123,AD123-1),$AC$2:$AF122,4,0))</f>
        <v>0.56249999999999933</v>
      </c>
      <c r="AF123" s="59">
        <f>IF($E123="",('[1]pravidla turnaje'!#REF!/24/60),(VLOOKUP("x",'[1]pravidla turnaje'!$A$31:$D$58,4,0)/60/24))</f>
        <v>6.9444444444444441E-3</v>
      </c>
    </row>
    <row r="124" spans="1:32" ht="18">
      <c r="A124" s="39">
        <f t="shared" si="11"/>
        <v>100</v>
      </c>
      <c r="B124" s="39">
        <f t="shared" si="11"/>
        <v>100</v>
      </c>
      <c r="C124" s="39">
        <f t="shared" si="12"/>
        <v>100</v>
      </c>
      <c r="D124" s="40" t="str">
        <f t="shared" si="13"/>
        <v>102_103</v>
      </c>
      <c r="E124" s="41" t="str">
        <f t="shared" si="14"/>
        <v>N</v>
      </c>
      <c r="F124" s="63">
        <v>102</v>
      </c>
      <c r="G124" s="63">
        <v>103</v>
      </c>
      <c r="H124" s="39" t="str">
        <f t="shared" si="18"/>
        <v/>
      </c>
      <c r="I124" s="40" t="str">
        <f t="shared" si="18"/>
        <v/>
      </c>
      <c r="J124" s="43" t="str">
        <f>VLOOKUP(F124,[1]Tabulka!$B$4:$Q$239,16,0)</f>
        <v/>
      </c>
      <c r="K124" s="40" t="str">
        <f>VLOOKUP(G124,[1]Tabulka!$B$4:$Q$239,16,0)</f>
        <v/>
      </c>
      <c r="L124" s="43">
        <f>IF($E124="N",'[1]pravidla turnaje'!$A$6,IF($H124&gt;$I124,IF(OR($W124="PP",W124="SN"),'[1]pravidla turnaje'!$A$3,'[1]pravidla turnaje'!$A$2),IF($H124&lt;$I124,IF(OR($W124="PP",W124="SN"),'[1]pravidla turnaje'!$A$5,'[1]pravidla turnaje'!$A$6),'[1]pravidla turnaje'!$A$4)))</f>
        <v>0</v>
      </c>
      <c r="M124" s="40">
        <f>IF($E124="N",'[1]pravidla turnaje'!$A$6,IF($H124&lt;$I124,IF(OR($W124="PP",$W124="SN"),'[1]pravidla turnaje'!$A$3,'[1]pravidla turnaje'!$A$2),IF($H124&gt;$I124,IF(OR($W124="PP",$W124="SN"),'[1]pravidla turnaje'!$A$5,'[1]pravidla turnaje'!$A$6),'[1]pravidla turnaje'!$A$4)))</f>
        <v>0</v>
      </c>
      <c r="N124" s="43">
        <f t="shared" si="17"/>
        <v>102</v>
      </c>
      <c r="O124" s="44">
        <f t="shared" si="17"/>
        <v>103</v>
      </c>
      <c r="P124" s="45" t="str">
        <f>VLOOKUP($C124,'[1]pravidla turnaje'!$A$64:$B$83,2,0)</f>
        <v>J</v>
      </c>
      <c r="Q124" s="46" t="str">
        <f t="shared" si="15"/>
        <v>13:30 - 13:40</v>
      </c>
      <c r="R124" s="47" t="s">
        <v>154</v>
      </c>
      <c r="S124" s="48" t="str">
        <f>IFERROR(VLOOKUP(F124,[1]Tabulka!$B$4:$C$239,2,0),"")</f>
        <v>Kubas / 
Vybíral</v>
      </c>
      <c r="T124" s="49" t="str">
        <f>IFERROR(VLOOKUP(G124,[1]Tabulka!$B$4:$C$239,2,0),"")</f>
        <v>Rudiš / 
Rudiš</v>
      </c>
      <c r="U124" s="50"/>
      <c r="V124" s="51"/>
      <c r="W124" s="52"/>
      <c r="X124" s="53"/>
      <c r="Y124" s="54"/>
      <c r="Z124" s="53"/>
      <c r="AA124" s="54"/>
      <c r="AB124" s="55" t="s">
        <v>33</v>
      </c>
      <c r="AC124" s="56" t="str">
        <f t="shared" si="16"/>
        <v>B31</v>
      </c>
      <c r="AD124" s="57">
        <f>COUNTIF($AB$3:$AB124,AB124)</f>
        <v>31</v>
      </c>
      <c r="AE124" s="58">
        <f>IF(AD124=1,'[1]pravidla turnaje'!$C$60,VLOOKUP(CONCATENATE(AB124,AD124-1),$AC$2:$AF123,3,0)+VLOOKUP(CONCATENATE(AB124,AD124-1),$AC$2:$AF123,4,0))</f>
        <v>0.56249999999999933</v>
      </c>
      <c r="AF124" s="59">
        <f>IF($E124="",('[1]pravidla turnaje'!#REF!/24/60),(VLOOKUP("x",'[1]pravidla turnaje'!$A$31:$D$58,4,0)/60/24))</f>
        <v>6.9444444444444441E-3</v>
      </c>
    </row>
    <row r="125" spans="1:32" ht="18">
      <c r="A125" s="39">
        <f t="shared" si="11"/>
        <v>110</v>
      </c>
      <c r="B125" s="39">
        <f t="shared" si="11"/>
        <v>110</v>
      </c>
      <c r="C125" s="39">
        <f t="shared" si="12"/>
        <v>110</v>
      </c>
      <c r="D125" s="40" t="str">
        <f t="shared" si="13"/>
        <v>111_114</v>
      </c>
      <c r="E125" s="41" t="str">
        <f t="shared" si="14"/>
        <v>N</v>
      </c>
      <c r="F125" s="63">
        <v>114</v>
      </c>
      <c r="G125" s="63">
        <v>111</v>
      </c>
      <c r="H125" s="39" t="str">
        <f t="shared" si="18"/>
        <v/>
      </c>
      <c r="I125" s="40" t="str">
        <f t="shared" si="18"/>
        <v/>
      </c>
      <c r="J125" s="43" t="str">
        <f>VLOOKUP(F125,[1]Tabulka!$B$4:$Q$239,16,0)</f>
        <v/>
      </c>
      <c r="K125" s="40" t="str">
        <f>VLOOKUP(G125,[1]Tabulka!$B$4:$Q$239,16,0)</f>
        <v/>
      </c>
      <c r="L125" s="43">
        <f>IF($E125="N",'[1]pravidla turnaje'!$A$6,IF($H125&gt;$I125,IF(OR($W125="PP",W125="SN"),'[1]pravidla turnaje'!$A$3,'[1]pravidla turnaje'!$A$2),IF($H125&lt;$I125,IF(OR($W125="PP",W125="SN"),'[1]pravidla turnaje'!$A$5,'[1]pravidla turnaje'!$A$6),'[1]pravidla turnaje'!$A$4)))</f>
        <v>0</v>
      </c>
      <c r="M125" s="40">
        <f>IF($E125="N",'[1]pravidla turnaje'!$A$6,IF($H125&lt;$I125,IF(OR($W125="PP",$W125="SN"),'[1]pravidla turnaje'!$A$3,'[1]pravidla turnaje'!$A$2),IF($H125&gt;$I125,IF(OR($W125="PP",$W125="SN"),'[1]pravidla turnaje'!$A$5,'[1]pravidla turnaje'!$A$6),'[1]pravidla turnaje'!$A$4)))</f>
        <v>0</v>
      </c>
      <c r="N125" s="43">
        <f t="shared" si="17"/>
        <v>114</v>
      </c>
      <c r="O125" s="44">
        <f t="shared" si="17"/>
        <v>111</v>
      </c>
      <c r="P125" s="45" t="str">
        <f>VLOOKUP($C125,'[1]pravidla turnaje'!$A$64:$B$83,2,0)</f>
        <v>K</v>
      </c>
      <c r="Q125" s="46" t="str">
        <f t="shared" si="15"/>
        <v>13:30 - 13:40</v>
      </c>
      <c r="R125" s="47" t="s">
        <v>155</v>
      </c>
      <c r="S125" s="48" t="str">
        <f>IFERROR(VLOOKUP(F125,[1]Tabulka!$B$4:$C$239,2,0),"")</f>
        <v>Malý / 
Topš</v>
      </c>
      <c r="T125" s="49" t="str">
        <f>IFERROR(VLOOKUP(G125,[1]Tabulka!$B$4:$C$239,2,0),"")</f>
        <v>Raboch / 
Weiss</v>
      </c>
      <c r="U125" s="50"/>
      <c r="V125" s="51"/>
      <c r="W125" s="52"/>
      <c r="X125" s="53"/>
      <c r="Y125" s="54"/>
      <c r="Z125" s="53"/>
      <c r="AA125" s="54"/>
      <c r="AB125" s="55" t="s">
        <v>35</v>
      </c>
      <c r="AC125" s="56" t="str">
        <f t="shared" si="16"/>
        <v>C31</v>
      </c>
      <c r="AD125" s="57">
        <f>COUNTIF($AB$3:$AB125,AB125)</f>
        <v>31</v>
      </c>
      <c r="AE125" s="58">
        <f>IF(AD125=1,'[1]pravidla turnaje'!$C$60,VLOOKUP(CONCATENATE(AB125,AD125-1),$AC$2:$AF124,3,0)+VLOOKUP(CONCATENATE(AB125,AD125-1),$AC$2:$AF124,4,0))</f>
        <v>0.56249999999999933</v>
      </c>
      <c r="AF125" s="59">
        <f>IF($E125="",('[1]pravidla turnaje'!#REF!/24/60),(VLOOKUP("x",'[1]pravidla turnaje'!$A$31:$D$58,4,0)/60/24))</f>
        <v>6.9444444444444441E-3</v>
      </c>
    </row>
    <row r="126" spans="1:32" ht="18">
      <c r="A126" s="39">
        <f t="shared" si="11"/>
        <v>110</v>
      </c>
      <c r="B126" s="39">
        <f t="shared" si="11"/>
        <v>110</v>
      </c>
      <c r="C126" s="39">
        <f t="shared" si="12"/>
        <v>110</v>
      </c>
      <c r="D126" s="40" t="str">
        <f t="shared" si="13"/>
        <v>112_113</v>
      </c>
      <c r="E126" s="41" t="str">
        <f t="shared" si="14"/>
        <v>N</v>
      </c>
      <c r="F126" s="63">
        <v>112</v>
      </c>
      <c r="G126" s="63">
        <v>113</v>
      </c>
      <c r="H126" s="39" t="str">
        <f t="shared" si="18"/>
        <v/>
      </c>
      <c r="I126" s="40" t="str">
        <f t="shared" si="18"/>
        <v/>
      </c>
      <c r="J126" s="43" t="str">
        <f>VLOOKUP(F126,[1]Tabulka!$B$4:$Q$239,16,0)</f>
        <v/>
      </c>
      <c r="K126" s="40" t="str">
        <f>VLOOKUP(G126,[1]Tabulka!$B$4:$Q$239,16,0)</f>
        <v/>
      </c>
      <c r="L126" s="43">
        <f>IF($E126="N",'[1]pravidla turnaje'!$A$6,IF($H126&gt;$I126,IF(OR($W126="PP",W126="SN"),'[1]pravidla turnaje'!$A$3,'[1]pravidla turnaje'!$A$2),IF($H126&lt;$I126,IF(OR($W126="PP",W126="SN"),'[1]pravidla turnaje'!$A$5,'[1]pravidla turnaje'!$A$6),'[1]pravidla turnaje'!$A$4)))</f>
        <v>0</v>
      </c>
      <c r="M126" s="40">
        <f>IF($E126="N",'[1]pravidla turnaje'!$A$6,IF($H126&lt;$I126,IF(OR($W126="PP",$W126="SN"),'[1]pravidla turnaje'!$A$3,'[1]pravidla turnaje'!$A$2),IF($H126&gt;$I126,IF(OR($W126="PP",$W126="SN"),'[1]pravidla turnaje'!$A$5,'[1]pravidla turnaje'!$A$6),'[1]pravidla turnaje'!$A$4)))</f>
        <v>0</v>
      </c>
      <c r="N126" s="43">
        <f t="shared" si="17"/>
        <v>112</v>
      </c>
      <c r="O126" s="44">
        <f t="shared" si="17"/>
        <v>113</v>
      </c>
      <c r="P126" s="45" t="str">
        <f>VLOOKUP($C126,'[1]pravidla turnaje'!$A$64:$B$83,2,0)</f>
        <v>K</v>
      </c>
      <c r="Q126" s="46" t="str">
        <f t="shared" si="15"/>
        <v>13:30 - 13:40</v>
      </c>
      <c r="R126" s="47" t="s">
        <v>156</v>
      </c>
      <c r="S126" s="48" t="str">
        <f>IFERROR(VLOOKUP(F126,[1]Tabulka!$B$4:$C$239,2,0),"")</f>
        <v>Rus / 
Jirava</v>
      </c>
      <c r="T126" s="49" t="str">
        <f>IFERROR(VLOOKUP(G126,[1]Tabulka!$B$4:$C$239,2,0),"")</f>
        <v>Hrubá / 
Doležal</v>
      </c>
      <c r="U126" s="50"/>
      <c r="V126" s="51"/>
      <c r="W126" s="52"/>
      <c r="X126" s="53"/>
      <c r="Y126" s="54"/>
      <c r="Z126" s="53"/>
      <c r="AA126" s="54"/>
      <c r="AB126" s="55" t="s">
        <v>5</v>
      </c>
      <c r="AC126" s="56" t="str">
        <f t="shared" si="16"/>
        <v>D31</v>
      </c>
      <c r="AD126" s="57">
        <f>COUNTIF($AB$3:$AB126,AB126)</f>
        <v>31</v>
      </c>
      <c r="AE126" s="58">
        <f>IF(AD126=1,'[1]pravidla turnaje'!$C$60,VLOOKUP(CONCATENATE(AB126,AD126-1),$AC$2:$AF125,3,0)+VLOOKUP(CONCATENATE(AB126,AD126-1),$AC$2:$AF125,4,0))</f>
        <v>0.56249999999999933</v>
      </c>
      <c r="AF126" s="59">
        <f>IF($E126="",('[1]pravidla turnaje'!#REF!/24/60),(VLOOKUP("x",'[1]pravidla turnaje'!$A$31:$D$58,4,0)/60/24))</f>
        <v>6.9444444444444441E-3</v>
      </c>
    </row>
    <row r="127" spans="1:32" ht="18">
      <c r="A127" s="39">
        <f t="shared" si="11"/>
        <v>120</v>
      </c>
      <c r="B127" s="39">
        <f t="shared" si="11"/>
        <v>120</v>
      </c>
      <c r="C127" s="39">
        <f t="shared" si="12"/>
        <v>120</v>
      </c>
      <c r="D127" s="40" t="str">
        <f t="shared" si="13"/>
        <v>121_124</v>
      </c>
      <c r="E127" s="41" t="str">
        <f t="shared" si="14"/>
        <v>N</v>
      </c>
      <c r="F127" s="63">
        <v>124</v>
      </c>
      <c r="G127" s="63">
        <v>121</v>
      </c>
      <c r="H127" s="39" t="str">
        <f t="shared" si="18"/>
        <v/>
      </c>
      <c r="I127" s="40" t="str">
        <f t="shared" si="18"/>
        <v/>
      </c>
      <c r="J127" s="43" t="str">
        <f>VLOOKUP(F127,[1]Tabulka!$B$4:$Q$239,16,0)</f>
        <v/>
      </c>
      <c r="K127" s="40" t="str">
        <f>VLOOKUP(G127,[1]Tabulka!$B$4:$Q$239,16,0)</f>
        <v/>
      </c>
      <c r="L127" s="43">
        <f>IF($E127="N",'[1]pravidla turnaje'!$A$6,IF($H127&gt;$I127,IF(OR($W127="PP",W127="SN"),'[1]pravidla turnaje'!$A$3,'[1]pravidla turnaje'!$A$2),IF($H127&lt;$I127,IF(OR($W127="PP",W127="SN"),'[1]pravidla turnaje'!$A$5,'[1]pravidla turnaje'!$A$6),'[1]pravidla turnaje'!$A$4)))</f>
        <v>0</v>
      </c>
      <c r="M127" s="40">
        <f>IF($E127="N",'[1]pravidla turnaje'!$A$6,IF($H127&lt;$I127,IF(OR($W127="PP",$W127="SN"),'[1]pravidla turnaje'!$A$3,'[1]pravidla turnaje'!$A$2),IF($H127&gt;$I127,IF(OR($W127="PP",$W127="SN"),'[1]pravidla turnaje'!$A$5,'[1]pravidla turnaje'!$A$6),'[1]pravidla turnaje'!$A$4)))</f>
        <v>0</v>
      </c>
      <c r="N127" s="43">
        <f t="shared" si="17"/>
        <v>124</v>
      </c>
      <c r="O127" s="44">
        <f t="shared" si="17"/>
        <v>121</v>
      </c>
      <c r="P127" s="45" t="str">
        <f>VLOOKUP($C127,'[1]pravidla turnaje'!$A$64:$B$83,2,0)</f>
        <v>L</v>
      </c>
      <c r="Q127" s="46" t="str">
        <f t="shared" si="15"/>
        <v>13:40 - 13:50</v>
      </c>
      <c r="R127" s="47" t="s">
        <v>157</v>
      </c>
      <c r="S127" s="48" t="str">
        <f>IFERROR(VLOOKUP(F127,[1]Tabulka!$B$4:$C$239,2,0),"")</f>
        <v>Louvar / 
Cmíral</v>
      </c>
      <c r="T127" s="49" t="str">
        <f>IFERROR(VLOOKUP(G127,[1]Tabulka!$B$4:$C$239,2,0),"")</f>
        <v>Petrů / 
Černer</v>
      </c>
      <c r="U127" s="50"/>
      <c r="V127" s="51"/>
      <c r="W127" s="52"/>
      <c r="X127" s="53"/>
      <c r="Y127" s="54"/>
      <c r="Z127" s="53"/>
      <c r="AA127" s="54"/>
      <c r="AB127" s="55" t="s">
        <v>31</v>
      </c>
      <c r="AC127" s="56" t="str">
        <f t="shared" si="16"/>
        <v>A32</v>
      </c>
      <c r="AD127" s="57">
        <f>COUNTIF($AB$3:$AB127,AB127)</f>
        <v>32</v>
      </c>
      <c r="AE127" s="58">
        <f>IF(AD127=1,'[1]pravidla turnaje'!$C$60,VLOOKUP(CONCATENATE(AB127,AD127-1),$AC$2:$AF126,3,0)+VLOOKUP(CONCATENATE(AB127,AD127-1),$AC$2:$AF126,4,0))</f>
        <v>0.56944444444444375</v>
      </c>
      <c r="AF127" s="59">
        <f>IF($E127="",('[1]pravidla turnaje'!#REF!/24/60),(VLOOKUP("x",'[1]pravidla turnaje'!$A$31:$D$58,4,0)/60/24))</f>
        <v>6.9444444444444441E-3</v>
      </c>
    </row>
    <row r="128" spans="1:32" ht="18">
      <c r="A128" s="39">
        <f t="shared" si="11"/>
        <v>120</v>
      </c>
      <c r="B128" s="39">
        <f t="shared" si="11"/>
        <v>120</v>
      </c>
      <c r="C128" s="39">
        <f t="shared" si="12"/>
        <v>120</v>
      </c>
      <c r="D128" s="40" t="str">
        <f t="shared" si="13"/>
        <v>122_123</v>
      </c>
      <c r="E128" s="41" t="str">
        <f t="shared" si="14"/>
        <v>N</v>
      </c>
      <c r="F128" s="63">
        <v>122</v>
      </c>
      <c r="G128" s="63">
        <v>123</v>
      </c>
      <c r="H128" s="39" t="str">
        <f t="shared" si="18"/>
        <v/>
      </c>
      <c r="I128" s="40" t="str">
        <f t="shared" si="18"/>
        <v/>
      </c>
      <c r="J128" s="43" t="str">
        <f>VLOOKUP(F128,[1]Tabulka!$B$4:$Q$239,16,0)</f>
        <v/>
      </c>
      <c r="K128" s="40" t="str">
        <f>VLOOKUP(G128,[1]Tabulka!$B$4:$Q$239,16,0)</f>
        <v/>
      </c>
      <c r="L128" s="43">
        <f>IF($E128="N",'[1]pravidla turnaje'!$A$6,IF($H128&gt;$I128,IF(OR($W128="PP",W128="SN"),'[1]pravidla turnaje'!$A$3,'[1]pravidla turnaje'!$A$2),IF($H128&lt;$I128,IF(OR($W128="PP",W128="SN"),'[1]pravidla turnaje'!$A$5,'[1]pravidla turnaje'!$A$6),'[1]pravidla turnaje'!$A$4)))</f>
        <v>0</v>
      </c>
      <c r="M128" s="40">
        <f>IF($E128="N",'[1]pravidla turnaje'!$A$6,IF($H128&lt;$I128,IF(OR($W128="PP",$W128="SN"),'[1]pravidla turnaje'!$A$3,'[1]pravidla turnaje'!$A$2),IF($H128&gt;$I128,IF(OR($W128="PP",$W128="SN"),'[1]pravidla turnaje'!$A$5,'[1]pravidla turnaje'!$A$6),'[1]pravidla turnaje'!$A$4)))</f>
        <v>0</v>
      </c>
      <c r="N128" s="43">
        <f t="shared" si="17"/>
        <v>122</v>
      </c>
      <c r="O128" s="44">
        <f t="shared" si="17"/>
        <v>123</v>
      </c>
      <c r="P128" s="45" t="str">
        <f>VLOOKUP($C128,'[1]pravidla turnaje'!$A$64:$B$83,2,0)</f>
        <v>L</v>
      </c>
      <c r="Q128" s="46" t="str">
        <f t="shared" si="15"/>
        <v>13:40 - 13:50</v>
      </c>
      <c r="R128" s="47" t="s">
        <v>158</v>
      </c>
      <c r="S128" s="48" t="str">
        <f>IFERROR(VLOOKUP(F128,[1]Tabulka!$B$4:$C$239,2,0),"")</f>
        <v>Mock / 
Dvořák</v>
      </c>
      <c r="T128" s="49" t="str">
        <f>IFERROR(VLOOKUP(G128,[1]Tabulka!$B$4:$C$239,2,0),"")</f>
        <v>Haklička / 
Závoďančík</v>
      </c>
      <c r="U128" s="50"/>
      <c r="V128" s="51"/>
      <c r="W128" s="52"/>
      <c r="X128" s="53"/>
      <c r="Y128" s="54"/>
      <c r="Z128" s="53"/>
      <c r="AA128" s="54"/>
      <c r="AB128" s="55" t="s">
        <v>33</v>
      </c>
      <c r="AC128" s="56" t="str">
        <f t="shared" si="16"/>
        <v>B32</v>
      </c>
      <c r="AD128" s="57">
        <f>COUNTIF($AB$3:$AB128,AB128)</f>
        <v>32</v>
      </c>
      <c r="AE128" s="58">
        <f>IF(AD128=1,'[1]pravidla turnaje'!$C$60,VLOOKUP(CONCATENATE(AB128,AD128-1),$AC$2:$AF127,3,0)+VLOOKUP(CONCATENATE(AB128,AD128-1),$AC$2:$AF127,4,0))</f>
        <v>0.56944444444444375</v>
      </c>
      <c r="AF128" s="59">
        <f>IF($E128="",('[1]pravidla turnaje'!#REF!/24/60),(VLOOKUP("x",'[1]pravidla turnaje'!$A$31:$D$58,4,0)/60/24))</f>
        <v>6.9444444444444441E-3</v>
      </c>
    </row>
    <row r="129" spans="1:32" ht="22">
      <c r="A129" s="39">
        <f t="shared" si="11"/>
        <v>170</v>
      </c>
      <c r="B129" s="39">
        <f t="shared" si="11"/>
        <v>170</v>
      </c>
      <c r="C129" s="39">
        <f t="shared" si="12"/>
        <v>170</v>
      </c>
      <c r="D129" s="40" t="str">
        <f t="shared" si="13"/>
        <v>171_174</v>
      </c>
      <c r="E129" s="41" t="str">
        <f t="shared" si="14"/>
        <v>N</v>
      </c>
      <c r="F129" s="63">
        <v>174</v>
      </c>
      <c r="G129" s="63">
        <v>171</v>
      </c>
      <c r="H129" s="39" t="str">
        <f t="shared" si="18"/>
        <v/>
      </c>
      <c r="I129" s="40" t="str">
        <f t="shared" si="18"/>
        <v/>
      </c>
      <c r="J129" s="43" t="str">
        <f>VLOOKUP(F129,[1]Tabulka!$B$4:$Q$239,16,0)</f>
        <v/>
      </c>
      <c r="K129" s="40" t="str">
        <f>VLOOKUP(G129,[1]Tabulka!$B$4:$Q$239,16,0)</f>
        <v/>
      </c>
      <c r="L129" s="43">
        <f>IF($E129="N",'[1]pravidla turnaje'!$A$6,IF($H129&gt;$I129,IF(OR($W129="PP",W129="SN"),'[1]pravidla turnaje'!$A$3,'[1]pravidla turnaje'!$A$2),IF($H129&lt;$I129,IF(OR($W129="PP",W129="SN"),'[1]pravidla turnaje'!$A$5,'[1]pravidla turnaje'!$A$6),'[1]pravidla turnaje'!$A$4)))</f>
        <v>0</v>
      </c>
      <c r="M129" s="40">
        <f>IF($E129="N",'[1]pravidla turnaje'!$A$6,IF($H129&lt;$I129,IF(OR($W129="PP",$W129="SN"),'[1]pravidla turnaje'!$A$3,'[1]pravidla turnaje'!$A$2),IF($H129&gt;$I129,IF(OR($W129="PP",$W129="SN"),'[1]pravidla turnaje'!$A$5,'[1]pravidla turnaje'!$A$6),'[1]pravidla turnaje'!$A$4)))</f>
        <v>0</v>
      </c>
      <c r="N129" s="43">
        <f t="shared" si="17"/>
        <v>174</v>
      </c>
      <c r="O129" s="44">
        <f t="shared" si="17"/>
        <v>171</v>
      </c>
      <c r="P129" s="65" t="str">
        <f>VLOOKUP($C129,'[1]pravidla turnaje'!$A$64:$B$83,2,0)</f>
        <v>W</v>
      </c>
      <c r="Q129" s="66" t="str">
        <f t="shared" si="15"/>
        <v>13:40 - 13:50</v>
      </c>
      <c r="R129" s="67" t="s">
        <v>159</v>
      </c>
      <c r="S129" s="68" t="str">
        <f>IFERROR(VLOOKUP(F129,[1]Tabulka!$B$4:$C$239,2,0),"")</f>
        <v>Egersdorfová / 
Kuchyňková</v>
      </c>
      <c r="T129" s="69" t="str">
        <f>IFERROR(VLOOKUP(G129,[1]Tabulka!$B$4:$C$239,2,0),"")</f>
        <v>Tomanová / 
Pálfyová</v>
      </c>
      <c r="U129" s="70"/>
      <c r="V129" s="71"/>
      <c r="W129" s="52"/>
      <c r="X129" s="72"/>
      <c r="Y129" s="73"/>
      <c r="Z129" s="72"/>
      <c r="AA129" s="73"/>
      <c r="AB129" s="74" t="s">
        <v>35</v>
      </c>
      <c r="AC129" s="56" t="str">
        <f t="shared" si="16"/>
        <v>C32</v>
      </c>
      <c r="AD129" s="57">
        <f>COUNTIF($AB$3:$AB129,AB129)</f>
        <v>32</v>
      </c>
      <c r="AE129" s="58">
        <f>IF(AD129=1,'[1]pravidla turnaje'!$C$60,VLOOKUP(CONCATENATE(AB129,AD129-1),$AC$2:$AF128,3,0)+VLOOKUP(CONCATENATE(AB129,AD129-1),$AC$2:$AF128,4,0))</f>
        <v>0.56944444444444375</v>
      </c>
      <c r="AF129" s="59">
        <f>IF($E129="",('[1]pravidla turnaje'!#REF!/24/60),(VLOOKUP("x",'[1]pravidla turnaje'!$A$31:$D$58,4,0)/60/24))</f>
        <v>6.9444444444444441E-3</v>
      </c>
    </row>
    <row r="130" spans="1:32" ht="18">
      <c r="A130" s="39">
        <f t="shared" si="11"/>
        <v>170</v>
      </c>
      <c r="B130" s="39">
        <f t="shared" si="11"/>
        <v>170</v>
      </c>
      <c r="C130" s="39">
        <f t="shared" si="12"/>
        <v>170</v>
      </c>
      <c r="D130" s="40" t="str">
        <f t="shared" si="13"/>
        <v>172_173</v>
      </c>
      <c r="E130" s="41" t="str">
        <f t="shared" si="14"/>
        <v>N</v>
      </c>
      <c r="F130" s="63">
        <v>172</v>
      </c>
      <c r="G130" s="63">
        <v>173</v>
      </c>
      <c r="H130" s="39" t="str">
        <f t="shared" si="18"/>
        <v/>
      </c>
      <c r="I130" s="40" t="str">
        <f t="shared" si="18"/>
        <v/>
      </c>
      <c r="J130" s="43" t="str">
        <f>VLOOKUP(F130,[1]Tabulka!$B$4:$Q$239,16,0)</f>
        <v/>
      </c>
      <c r="K130" s="40" t="str">
        <f>VLOOKUP(G130,[1]Tabulka!$B$4:$Q$239,16,0)</f>
        <v/>
      </c>
      <c r="L130" s="43">
        <f>IF($E130="N",'[1]pravidla turnaje'!$A$6,IF($H130&gt;$I130,IF(OR($W130="PP",W130="SN"),'[1]pravidla turnaje'!$A$3,'[1]pravidla turnaje'!$A$2),IF($H130&lt;$I130,IF(OR($W130="PP",W130="SN"),'[1]pravidla turnaje'!$A$5,'[1]pravidla turnaje'!$A$6),'[1]pravidla turnaje'!$A$4)))</f>
        <v>0</v>
      </c>
      <c r="M130" s="40">
        <f>IF($E130="N",'[1]pravidla turnaje'!$A$6,IF($H130&lt;$I130,IF(OR($W130="PP",$W130="SN"),'[1]pravidla turnaje'!$A$3,'[1]pravidla turnaje'!$A$2),IF($H130&gt;$I130,IF(OR($W130="PP",$W130="SN"),'[1]pravidla turnaje'!$A$5,'[1]pravidla turnaje'!$A$6),'[1]pravidla turnaje'!$A$4)))</f>
        <v>0</v>
      </c>
      <c r="N130" s="43">
        <f t="shared" si="17"/>
        <v>172</v>
      </c>
      <c r="O130" s="44">
        <f t="shared" si="17"/>
        <v>173</v>
      </c>
      <c r="P130" s="65" t="str">
        <f>VLOOKUP($C130,'[1]pravidla turnaje'!$A$64:$B$83,2,0)</f>
        <v>W</v>
      </c>
      <c r="Q130" s="66" t="str">
        <f t="shared" si="15"/>
        <v>13:40 - 13:50</v>
      </c>
      <c r="R130" s="67" t="s">
        <v>160</v>
      </c>
      <c r="S130" s="68" t="str">
        <f>IFERROR(VLOOKUP(F130,[1]Tabulka!$B$4:$C$239,2,0),"")</f>
        <v>Kronychová / 
Štěpánová</v>
      </c>
      <c r="T130" s="69" t="str">
        <f>IFERROR(VLOOKUP(G130,[1]Tabulka!$B$4:$C$239,2,0),"")</f>
        <v>Klímová / 
Lerchová</v>
      </c>
      <c r="U130" s="70"/>
      <c r="V130" s="71"/>
      <c r="W130" s="52"/>
      <c r="X130" s="72"/>
      <c r="Y130" s="73"/>
      <c r="Z130" s="72"/>
      <c r="AA130" s="73"/>
      <c r="AB130" s="74" t="s">
        <v>5</v>
      </c>
      <c r="AC130" s="56" t="str">
        <f t="shared" si="16"/>
        <v>D32</v>
      </c>
      <c r="AD130" s="57">
        <f>COUNTIF($AB$3:$AB130,AB130)</f>
        <v>32</v>
      </c>
      <c r="AE130" s="58">
        <f>IF(AD130=1,'[1]pravidla turnaje'!$C$60,VLOOKUP(CONCATENATE(AB130,AD130-1),$AC$2:$AF129,3,0)+VLOOKUP(CONCATENATE(AB130,AD130-1),$AC$2:$AF129,4,0))</f>
        <v>0.56944444444444375</v>
      </c>
      <c r="AF130" s="59">
        <f>IF($E130="",('[1]pravidla turnaje'!#REF!/24/60),(VLOOKUP("x",'[1]pravidla turnaje'!$A$31:$D$58,4,0)/60/24))</f>
        <v>6.9444444444444441E-3</v>
      </c>
    </row>
    <row r="131" spans="1:32" ht="18">
      <c r="A131" s="39">
        <f t="shared" si="11"/>
        <v>10</v>
      </c>
      <c r="B131" s="39">
        <f t="shared" si="11"/>
        <v>10</v>
      </c>
      <c r="C131" s="39">
        <f t="shared" si="12"/>
        <v>10</v>
      </c>
      <c r="D131" s="40" t="str">
        <f t="shared" si="13"/>
        <v>11_14</v>
      </c>
      <c r="E131" s="41" t="str">
        <f t="shared" si="14"/>
        <v>N</v>
      </c>
      <c r="F131" s="63">
        <v>11</v>
      </c>
      <c r="G131" s="63">
        <v>14</v>
      </c>
      <c r="H131" s="39" t="str">
        <f t="shared" si="18"/>
        <v/>
      </c>
      <c r="I131" s="40" t="str">
        <f t="shared" si="18"/>
        <v/>
      </c>
      <c r="J131" s="43" t="str">
        <f>VLOOKUP(F131,[1]Tabulka!$B$4:$Q$239,16,0)</f>
        <v/>
      </c>
      <c r="K131" s="40" t="str">
        <f>VLOOKUP(G131,[1]Tabulka!$B$4:$Q$239,16,0)</f>
        <v/>
      </c>
      <c r="L131" s="43">
        <f>IF($E131="N",'[1]pravidla turnaje'!$A$6,IF($H131&gt;$I131,IF(OR($W131="PP",W131="SN"),'[1]pravidla turnaje'!$A$3,'[1]pravidla turnaje'!$A$2),IF($H131&lt;$I131,IF(OR($W131="PP",W131="SN"),'[1]pravidla turnaje'!$A$5,'[1]pravidla turnaje'!$A$6),'[1]pravidla turnaje'!$A$4)))</f>
        <v>0</v>
      </c>
      <c r="M131" s="40">
        <f>IF($E131="N",'[1]pravidla turnaje'!$A$6,IF($H131&lt;$I131,IF(OR($W131="PP",$W131="SN"),'[1]pravidla turnaje'!$A$3,'[1]pravidla turnaje'!$A$2),IF($H131&gt;$I131,IF(OR($W131="PP",$W131="SN"),'[1]pravidla turnaje'!$A$5,'[1]pravidla turnaje'!$A$6),'[1]pravidla turnaje'!$A$4)))</f>
        <v>0</v>
      </c>
      <c r="N131" s="43">
        <f t="shared" si="17"/>
        <v>11</v>
      </c>
      <c r="O131" s="44">
        <f t="shared" si="17"/>
        <v>14</v>
      </c>
      <c r="P131" s="45" t="str">
        <f>VLOOKUP($C131,'[1]pravidla turnaje'!$A$64:$B$83,2,0)</f>
        <v>A</v>
      </c>
      <c r="Q131" s="46" t="str">
        <f t="shared" si="15"/>
        <v>13:50 - 14:00</v>
      </c>
      <c r="R131" s="47" t="s">
        <v>161</v>
      </c>
      <c r="S131" s="48" t="str">
        <f>IFERROR(VLOOKUP(F131,[1]Tabulka!$B$4:$C$239,2,0),"")</f>
        <v>Svatek / 
Heczko</v>
      </c>
      <c r="T131" s="49" t="str">
        <f>IFERROR(VLOOKUP(G131,[1]Tabulka!$B$4:$C$239,2,0),"")</f>
        <v>Hněvkovský / 
Šárka</v>
      </c>
      <c r="U131" s="50"/>
      <c r="V131" s="51"/>
      <c r="W131" s="52"/>
      <c r="X131" s="53"/>
      <c r="Y131" s="54"/>
      <c r="Z131" s="53"/>
      <c r="AA131" s="54"/>
      <c r="AB131" s="55" t="s">
        <v>31</v>
      </c>
      <c r="AC131" s="56" t="str">
        <f t="shared" si="16"/>
        <v>A33</v>
      </c>
      <c r="AD131" s="57">
        <f>COUNTIF($AB$3:$AB131,AB131)</f>
        <v>33</v>
      </c>
      <c r="AE131" s="58">
        <f>IF(AD131=1,'[1]pravidla turnaje'!$C$60,VLOOKUP(CONCATENATE(AB131,AD131-1),$AC$2:$AF130,3,0)+VLOOKUP(CONCATENATE(AB131,AD131-1),$AC$2:$AF130,4,0))</f>
        <v>0.57638888888888817</v>
      </c>
      <c r="AF131" s="59">
        <f>IF($E131="",('[1]pravidla turnaje'!#REF!/24/60),(VLOOKUP("x",'[1]pravidla turnaje'!$A$31:$D$58,4,0)/60/24))</f>
        <v>6.9444444444444441E-3</v>
      </c>
    </row>
    <row r="132" spans="1:32" ht="19" thickBot="1">
      <c r="A132" s="39">
        <f t="shared" si="11"/>
        <v>10</v>
      </c>
      <c r="B132" s="39">
        <f t="shared" si="11"/>
        <v>10</v>
      </c>
      <c r="C132" s="39">
        <f t="shared" si="12"/>
        <v>10</v>
      </c>
      <c r="D132" s="40" t="str">
        <f t="shared" si="13"/>
        <v>12_13</v>
      </c>
      <c r="E132" s="41" t="str">
        <f t="shared" si="14"/>
        <v>N</v>
      </c>
      <c r="F132" s="78">
        <v>13</v>
      </c>
      <c r="G132" s="78">
        <v>12</v>
      </c>
      <c r="H132" s="39" t="str">
        <f t="shared" si="18"/>
        <v/>
      </c>
      <c r="I132" s="40" t="str">
        <f t="shared" si="18"/>
        <v/>
      </c>
      <c r="J132" s="43" t="str">
        <f>VLOOKUP(F132,[1]Tabulka!$B$4:$Q$239,16,0)</f>
        <v/>
      </c>
      <c r="K132" s="40" t="str">
        <f>VLOOKUP(G132,[1]Tabulka!$B$4:$Q$239,16,0)</f>
        <v/>
      </c>
      <c r="L132" s="43">
        <f>IF($E132="N",'[1]pravidla turnaje'!$A$6,IF($H132&gt;$I132,IF(OR($W132="PP",W132="SN"),'[1]pravidla turnaje'!$A$3,'[1]pravidla turnaje'!$A$2),IF($H132&lt;$I132,IF(OR($W132="PP",W132="SN"),'[1]pravidla turnaje'!$A$5,'[1]pravidla turnaje'!$A$6),'[1]pravidla turnaje'!$A$4)))</f>
        <v>0</v>
      </c>
      <c r="M132" s="40">
        <f>IF($E132="N",'[1]pravidla turnaje'!$A$6,IF($H132&lt;$I132,IF(OR($W132="PP",$W132="SN"),'[1]pravidla turnaje'!$A$3,'[1]pravidla turnaje'!$A$2),IF($H132&gt;$I132,IF(OR($W132="PP",$W132="SN"),'[1]pravidla turnaje'!$A$5,'[1]pravidla turnaje'!$A$6),'[1]pravidla turnaje'!$A$4)))</f>
        <v>0</v>
      </c>
      <c r="N132" s="43">
        <f t="shared" si="17"/>
        <v>13</v>
      </c>
      <c r="O132" s="44">
        <f t="shared" si="17"/>
        <v>12</v>
      </c>
      <c r="P132" s="45" t="str">
        <f>VLOOKUP($C132,'[1]pravidla turnaje'!$A$64:$B$83,2,0)</f>
        <v>A</v>
      </c>
      <c r="Q132" s="46" t="str">
        <f t="shared" si="15"/>
        <v>13:50 - 14:00</v>
      </c>
      <c r="R132" s="47" t="s">
        <v>162</v>
      </c>
      <c r="S132" s="48" t="str">
        <f>IFERROR(VLOOKUP(F132,[1]Tabulka!$B$4:$C$239,2,0),"")</f>
        <v>Skála / 
Lenko</v>
      </c>
      <c r="T132" s="49" t="str">
        <f>IFERROR(VLOOKUP(G132,[1]Tabulka!$B$4:$C$239,2,0),"")</f>
        <v>Renčín / 
Hejný</v>
      </c>
      <c r="U132" s="50"/>
      <c r="V132" s="51"/>
      <c r="W132" s="52"/>
      <c r="X132" s="53"/>
      <c r="Y132" s="54"/>
      <c r="Z132" s="53"/>
      <c r="AA132" s="54"/>
      <c r="AB132" s="55" t="s">
        <v>33</v>
      </c>
      <c r="AC132" s="56" t="str">
        <f t="shared" ref="AC132:AC195" si="19">CONCATENATE(CONCATENATE(AB132),AD132)</f>
        <v>B33</v>
      </c>
      <c r="AD132" s="57">
        <f>COUNTIF($AB$3:$AB132,AB132)</f>
        <v>33</v>
      </c>
      <c r="AE132" s="58">
        <f>IF(AD132=1,'[1]pravidla turnaje'!$C$60,VLOOKUP(CONCATENATE(AB132,AD132-1),$AC$2:$AF131,3,0)+VLOOKUP(CONCATENATE(AB132,AD132-1),$AC$2:$AF131,4,0))</f>
        <v>0.57638888888888817</v>
      </c>
      <c r="AF132" s="59">
        <f>IF($E132="",('[1]pravidla turnaje'!#REF!/24/60),(VLOOKUP("x",'[1]pravidla turnaje'!$A$31:$D$58,4,0)/60/24))</f>
        <v>6.9444444444444441E-3</v>
      </c>
    </row>
    <row r="133" spans="1:32" ht="18">
      <c r="A133" s="79">
        <f t="shared" si="11"/>
        <v>10</v>
      </c>
      <c r="B133" s="79">
        <f t="shared" si="11"/>
        <v>10</v>
      </c>
      <c r="C133" s="79">
        <f t="shared" si="12"/>
        <v>10</v>
      </c>
      <c r="D133" s="80" t="str">
        <f t="shared" si="13"/>
        <v>15_16</v>
      </c>
      <c r="E133" s="81" t="str">
        <f t="shared" si="14"/>
        <v>N</v>
      </c>
      <c r="F133" s="82">
        <v>15</v>
      </c>
      <c r="G133" s="82">
        <v>16</v>
      </c>
      <c r="H133" s="79" t="str">
        <f t="shared" si="18"/>
        <v/>
      </c>
      <c r="I133" s="80" t="str">
        <f t="shared" si="18"/>
        <v/>
      </c>
      <c r="J133" s="83" t="str">
        <f>VLOOKUP(F133,[1]Tabulka!$B$4:$Q$239,16,0)</f>
        <v/>
      </c>
      <c r="K133" s="80" t="str">
        <f>VLOOKUP(G133,[1]Tabulka!$B$4:$Q$239,16,0)</f>
        <v/>
      </c>
      <c r="L133" s="83">
        <f>IF($E133="N",'[1]pravidla turnaje'!$A$6,IF($H133&gt;$I133,IF(OR($W133="PP",W133="SN"),'[1]pravidla turnaje'!$A$3,'[1]pravidla turnaje'!$A$2),IF($H133&lt;$I133,IF(OR($W133="PP",W133="SN"),'[1]pravidla turnaje'!$A$5,'[1]pravidla turnaje'!$A$6),'[1]pravidla turnaje'!$A$4)))</f>
        <v>0</v>
      </c>
      <c r="M133" s="80">
        <f>IF($E133="N",'[1]pravidla turnaje'!$A$6,IF($H133&lt;$I133,IF(OR($W133="PP",$W133="SN"),'[1]pravidla turnaje'!$A$3,'[1]pravidla turnaje'!$A$2),IF($H133&gt;$I133,IF(OR($W133="PP",$W133="SN"),'[1]pravidla turnaje'!$A$5,'[1]pravidla turnaje'!$A$6),'[1]pravidla turnaje'!$A$4)))</f>
        <v>0</v>
      </c>
      <c r="N133" s="83">
        <f t="shared" si="17"/>
        <v>15</v>
      </c>
      <c r="O133" s="84">
        <f t="shared" si="17"/>
        <v>16</v>
      </c>
      <c r="P133" s="85" t="str">
        <f>VLOOKUP($C133,'[1]pravidla turnaje'!$A$64:$B$83,2,0)</f>
        <v>A</v>
      </c>
      <c r="Q133" s="86" t="str">
        <f t="shared" si="15"/>
        <v>13:50 - 14:00</v>
      </c>
      <c r="R133" s="87" t="s">
        <v>163</v>
      </c>
      <c r="S133" s="88" t="str">
        <f>IFERROR(VLOOKUP(F133,[1]Tabulka!$B$4:$C$239,2,0),"")</f>
        <v>Michel / 
Langhamer</v>
      </c>
      <c r="T133" s="89" t="str">
        <f>IFERROR(VLOOKUP(G133,[1]Tabulka!$B$4:$C$239,2,0),"")</f>
        <v>Melíšek / 
Koš</v>
      </c>
      <c r="U133" s="90"/>
      <c r="V133" s="91"/>
      <c r="W133" s="92"/>
      <c r="X133" s="93"/>
      <c r="Y133" s="94"/>
      <c r="Z133" s="93"/>
      <c r="AA133" s="94"/>
      <c r="AB133" s="95" t="s">
        <v>35</v>
      </c>
      <c r="AC133" s="56" t="str">
        <f t="shared" si="19"/>
        <v>C33</v>
      </c>
      <c r="AD133" s="57">
        <f>COUNTIF($AB$3:$AB133,AB133)</f>
        <v>33</v>
      </c>
      <c r="AE133" s="58">
        <f>IF(AD133=1,'[1]pravidla turnaje'!$C$60,VLOOKUP(CONCATENATE(AB133,AD133-1),$AC$2:$AF132,3,0)+VLOOKUP(CONCATENATE(AB133,AD133-1),$AC$2:$AF132,4,0))</f>
        <v>0.57638888888888817</v>
      </c>
      <c r="AF133" s="59">
        <f>IF($E133="",('[1]pravidla turnaje'!#REF!/24/60),(VLOOKUP("x",'[1]pravidla turnaje'!$A$31:$D$58,4,0)/60/24))</f>
        <v>6.9444444444444441E-3</v>
      </c>
    </row>
    <row r="134" spans="1:32" ht="18">
      <c r="A134" s="96">
        <f t="shared" si="11"/>
        <v>20</v>
      </c>
      <c r="B134" s="96">
        <f t="shared" si="11"/>
        <v>20</v>
      </c>
      <c r="C134" s="96">
        <f t="shared" si="12"/>
        <v>20</v>
      </c>
      <c r="D134" s="57" t="str">
        <f t="shared" si="13"/>
        <v>21_24</v>
      </c>
      <c r="E134" s="97" t="str">
        <f t="shared" si="14"/>
        <v>N</v>
      </c>
      <c r="F134" s="98">
        <v>21</v>
      </c>
      <c r="G134" s="98">
        <v>24</v>
      </c>
      <c r="H134" s="96" t="str">
        <f t="shared" si="18"/>
        <v/>
      </c>
      <c r="I134" s="57" t="str">
        <f t="shared" si="18"/>
        <v/>
      </c>
      <c r="J134" s="99" t="str">
        <f>VLOOKUP(F134,[1]Tabulka!$B$4:$Q$239,16,0)</f>
        <v/>
      </c>
      <c r="K134" s="57" t="str">
        <f>VLOOKUP(G134,[1]Tabulka!$B$4:$Q$239,16,0)</f>
        <v/>
      </c>
      <c r="L134" s="99">
        <f>IF($E134="N",'[1]pravidla turnaje'!$A$6,IF($H134&gt;$I134,IF(OR($W134="PP",W134="SN"),'[1]pravidla turnaje'!$A$3,'[1]pravidla turnaje'!$A$2),IF($H134&lt;$I134,IF(OR($W134="PP",W134="SN"),'[1]pravidla turnaje'!$A$5,'[1]pravidla turnaje'!$A$6),'[1]pravidla turnaje'!$A$4)))</f>
        <v>0</v>
      </c>
      <c r="M134" s="57">
        <f>IF($E134="N",'[1]pravidla turnaje'!$A$6,IF($H134&lt;$I134,IF(OR($W134="PP",$W134="SN"),'[1]pravidla turnaje'!$A$3,'[1]pravidla turnaje'!$A$2),IF($H134&gt;$I134,IF(OR($W134="PP",$W134="SN"),'[1]pravidla turnaje'!$A$5,'[1]pravidla turnaje'!$A$6),'[1]pravidla turnaje'!$A$4)))</f>
        <v>0</v>
      </c>
      <c r="N134" s="99">
        <f t="shared" si="17"/>
        <v>21</v>
      </c>
      <c r="O134" s="100">
        <f t="shared" si="17"/>
        <v>24</v>
      </c>
      <c r="P134" s="45" t="str">
        <f>VLOOKUP($C134,'[1]pravidla turnaje'!$A$64:$B$83,2,0)</f>
        <v>B</v>
      </c>
      <c r="Q134" s="46" t="str">
        <f t="shared" si="15"/>
        <v>13:50 - 14:00</v>
      </c>
      <c r="R134" s="47" t="s">
        <v>164</v>
      </c>
      <c r="S134" s="48" t="str">
        <f>IFERROR(VLOOKUP(F134,[1]Tabulka!$B$4:$C$239,2,0),"")</f>
        <v>Bendek / 
Tluček</v>
      </c>
      <c r="T134" s="49" t="str">
        <f>IFERROR(VLOOKUP(G134,[1]Tabulka!$B$4:$C$239,2,0),"")</f>
        <v>Maťko / 
Bernard</v>
      </c>
      <c r="U134" s="50"/>
      <c r="V134" s="51"/>
      <c r="W134" s="52"/>
      <c r="X134" s="53"/>
      <c r="Y134" s="54"/>
      <c r="Z134" s="53"/>
      <c r="AA134" s="54"/>
      <c r="AB134" s="55" t="s">
        <v>5</v>
      </c>
      <c r="AC134" s="56" t="str">
        <f t="shared" si="19"/>
        <v>D33</v>
      </c>
      <c r="AD134" s="57">
        <f>COUNTIF($AB$3:$AB134,AB134)</f>
        <v>33</v>
      </c>
      <c r="AE134" s="58">
        <f>IF(AD134=1,'[1]pravidla turnaje'!$C$60,VLOOKUP(CONCATENATE(AB134,AD134-1),$AC$2:$AF133,3,0)+VLOOKUP(CONCATENATE(AB134,AD134-1),$AC$2:$AF133,4,0))</f>
        <v>0.57638888888888817</v>
      </c>
      <c r="AF134" s="59">
        <f>IF($E134="",('[1]pravidla turnaje'!#REF!/24/60),(VLOOKUP("x",'[1]pravidla turnaje'!$A$31:$D$58,4,0)/60/24))</f>
        <v>6.9444444444444441E-3</v>
      </c>
    </row>
    <row r="135" spans="1:32" ht="18">
      <c r="A135" s="96">
        <f t="shared" si="11"/>
        <v>20</v>
      </c>
      <c r="B135" s="96">
        <f t="shared" si="11"/>
        <v>20</v>
      </c>
      <c r="C135" s="96">
        <f t="shared" si="12"/>
        <v>20</v>
      </c>
      <c r="D135" s="101" t="str">
        <f t="shared" si="13"/>
        <v>22_23</v>
      </c>
      <c r="E135" s="102" t="str">
        <f t="shared" si="14"/>
        <v>N</v>
      </c>
      <c r="F135" s="98">
        <v>23</v>
      </c>
      <c r="G135" s="98">
        <v>22</v>
      </c>
      <c r="H135" s="103" t="str">
        <f t="shared" si="18"/>
        <v/>
      </c>
      <c r="I135" s="101" t="str">
        <f t="shared" si="18"/>
        <v/>
      </c>
      <c r="J135" s="104" t="str">
        <f>VLOOKUP(F135,[1]Tabulka!$B$4:$Q$239,16,0)</f>
        <v/>
      </c>
      <c r="K135" s="101" t="str">
        <f>VLOOKUP(G135,[1]Tabulka!$B$4:$Q$239,16,0)</f>
        <v/>
      </c>
      <c r="L135" s="104">
        <f>IF($E135="N",'[1]pravidla turnaje'!$A$6,IF($H135&gt;$I135,IF(OR($W135="PP",W135="SN"),'[1]pravidla turnaje'!$A$3,'[1]pravidla turnaje'!$A$2),IF($H135&lt;$I135,IF(OR($W135="PP",W135="SN"),'[1]pravidla turnaje'!$A$5,'[1]pravidla turnaje'!$A$6),'[1]pravidla turnaje'!$A$4)))</f>
        <v>0</v>
      </c>
      <c r="M135" s="101">
        <f>IF($E135="N",'[1]pravidla turnaje'!$A$6,IF($H135&lt;$I135,IF(OR($W135="PP",$W135="SN"),'[1]pravidla turnaje'!$A$3,'[1]pravidla turnaje'!$A$2),IF($H135&gt;$I135,IF(OR($W135="PP",$W135="SN"),'[1]pravidla turnaje'!$A$5,'[1]pravidla turnaje'!$A$6),'[1]pravidla turnaje'!$A$4)))</f>
        <v>0</v>
      </c>
      <c r="N135" s="104">
        <f t="shared" si="17"/>
        <v>23</v>
      </c>
      <c r="O135" s="105">
        <f t="shared" si="17"/>
        <v>22</v>
      </c>
      <c r="P135" s="45" t="str">
        <f>VLOOKUP($C135,'[1]pravidla turnaje'!$A$64:$B$83,2,0)</f>
        <v>B</v>
      </c>
      <c r="Q135" s="46" t="str">
        <f t="shared" si="15"/>
        <v>14:00 - 14:10</v>
      </c>
      <c r="R135" s="47" t="s">
        <v>165</v>
      </c>
      <c r="S135" s="48" t="str">
        <f>IFERROR(VLOOKUP(F135,[1]Tabulka!$B$4:$C$239,2,0),"")</f>
        <v>Dóža / 
Mück</v>
      </c>
      <c r="T135" s="49" t="str">
        <f>IFERROR(VLOOKUP(G135,[1]Tabulka!$B$4:$C$239,2,0),"")</f>
        <v>Haspeklo / 
Horáček</v>
      </c>
      <c r="U135" s="50"/>
      <c r="V135" s="51"/>
      <c r="W135" s="106"/>
      <c r="X135" s="53"/>
      <c r="Y135" s="54"/>
      <c r="Z135" s="53"/>
      <c r="AA135" s="54"/>
      <c r="AB135" s="55" t="s">
        <v>31</v>
      </c>
      <c r="AC135" s="56" t="str">
        <f t="shared" si="19"/>
        <v>A34</v>
      </c>
      <c r="AD135" s="57">
        <f>COUNTIF($AB$3:$AB135,AB135)</f>
        <v>34</v>
      </c>
      <c r="AE135" s="58">
        <f>IF(AD135=1,'[1]pravidla turnaje'!$C$60,VLOOKUP(CONCATENATE(AB135,AD135-1),$AC$2:$AF134,3,0)+VLOOKUP(CONCATENATE(AB135,AD135-1),$AC$2:$AF134,4,0))</f>
        <v>0.58333333333333259</v>
      </c>
      <c r="AF135" s="59">
        <f>IF($E135="",('[1]pravidla turnaje'!#REF!/24/60),(VLOOKUP("x",'[1]pravidla turnaje'!$A$31:$D$58,4,0)/60/24))</f>
        <v>6.9444444444444441E-3</v>
      </c>
    </row>
    <row r="136" spans="1:32" ht="18">
      <c r="A136" s="39">
        <f t="shared" si="11"/>
        <v>20</v>
      </c>
      <c r="B136" s="39">
        <f t="shared" si="11"/>
        <v>20</v>
      </c>
      <c r="C136" s="39">
        <f t="shared" si="12"/>
        <v>20</v>
      </c>
      <c r="D136" s="107" t="str">
        <f t="shared" si="13"/>
        <v>25_26</v>
      </c>
      <c r="E136" s="26" t="str">
        <f t="shared" si="14"/>
        <v>N</v>
      </c>
      <c r="F136" s="108">
        <v>25</v>
      </c>
      <c r="G136" s="108">
        <v>26</v>
      </c>
      <c r="H136" s="109" t="str">
        <f t="shared" si="18"/>
        <v/>
      </c>
      <c r="I136" s="107" t="str">
        <f t="shared" si="18"/>
        <v/>
      </c>
      <c r="J136" s="110" t="str">
        <f>VLOOKUP(F136,[1]Tabulka!$B$4:$Q$239,16,0)</f>
        <v/>
      </c>
      <c r="K136" s="107" t="str">
        <f>VLOOKUP(G136,[1]Tabulka!$B$4:$Q$239,16,0)</f>
        <v/>
      </c>
      <c r="L136" s="110">
        <f>IF($E136="N",'[1]pravidla turnaje'!$A$6,IF($H136&gt;$I136,IF(OR($W136="PP",W136="SN"),'[1]pravidla turnaje'!$A$3,'[1]pravidla turnaje'!$A$2),IF($H136&lt;$I136,IF(OR($W136="PP",W136="SN"),'[1]pravidla turnaje'!$A$5,'[1]pravidla turnaje'!$A$6),'[1]pravidla turnaje'!$A$4)))</f>
        <v>0</v>
      </c>
      <c r="M136" s="107">
        <f>IF($E136="N",'[1]pravidla turnaje'!$A$6,IF($H136&lt;$I136,IF(OR($W136="PP",$W136="SN"),'[1]pravidla turnaje'!$A$3,'[1]pravidla turnaje'!$A$2),IF($H136&gt;$I136,IF(OR($W136="PP",$W136="SN"),'[1]pravidla turnaje'!$A$5,'[1]pravidla turnaje'!$A$6),'[1]pravidla turnaje'!$A$4)))</f>
        <v>0</v>
      </c>
      <c r="N136" s="110">
        <f t="shared" si="17"/>
        <v>25</v>
      </c>
      <c r="O136" s="111">
        <f t="shared" si="17"/>
        <v>26</v>
      </c>
      <c r="P136" s="112" t="str">
        <f>VLOOKUP($C136,'[1]pravidla turnaje'!$A$64:$B$83,2,0)</f>
        <v>B</v>
      </c>
      <c r="Q136" s="113" t="str">
        <f t="shared" si="15"/>
        <v>14:00 - 14:10</v>
      </c>
      <c r="R136" s="114" t="s">
        <v>166</v>
      </c>
      <c r="S136" s="115" t="str">
        <f>IFERROR(VLOOKUP(F136,[1]Tabulka!$B$4:$C$239,2,0),"")</f>
        <v>Harák / 
Čáp</v>
      </c>
      <c r="T136" s="116" t="str">
        <f>IFERROR(VLOOKUP(G136,[1]Tabulka!$B$4:$C$239,2,0),"")</f>
        <v>Marvánek / 
Černý</v>
      </c>
      <c r="U136" s="117"/>
      <c r="V136" s="118"/>
      <c r="W136" s="119"/>
      <c r="X136" s="120"/>
      <c r="Y136" s="121"/>
      <c r="Z136" s="120"/>
      <c r="AA136" s="121"/>
      <c r="AB136" s="122" t="s">
        <v>33</v>
      </c>
      <c r="AC136" s="56" t="str">
        <f t="shared" si="19"/>
        <v>B34</v>
      </c>
      <c r="AD136" s="57">
        <f>COUNTIF($AB$3:$AB136,AB136)</f>
        <v>34</v>
      </c>
      <c r="AE136" s="58">
        <f>IF(AD136=1,'[1]pravidla turnaje'!$C$60,VLOOKUP(CONCATENATE(AB136,AD136-1),$AC$2:$AF135,3,0)+VLOOKUP(CONCATENATE(AB136,AD136-1),$AC$2:$AF135,4,0))</f>
        <v>0.58333333333333259</v>
      </c>
      <c r="AF136" s="59">
        <f>IF($E136="",('[1]pravidla turnaje'!#REF!/24/60),(VLOOKUP("x",'[1]pravidla turnaje'!$A$31:$D$58,4,0)/60/24))</f>
        <v>6.9444444444444441E-3</v>
      </c>
    </row>
    <row r="137" spans="1:32" ht="18">
      <c r="A137" s="39">
        <f t="shared" si="11"/>
        <v>30</v>
      </c>
      <c r="B137" s="39">
        <f t="shared" si="11"/>
        <v>30</v>
      </c>
      <c r="C137" s="39">
        <f t="shared" si="12"/>
        <v>30</v>
      </c>
      <c r="D137" s="107" t="str">
        <f t="shared" si="13"/>
        <v>31_34</v>
      </c>
      <c r="E137" s="26" t="str">
        <f t="shared" si="14"/>
        <v>N</v>
      </c>
      <c r="F137" s="63">
        <v>31</v>
      </c>
      <c r="G137" s="63">
        <v>34</v>
      </c>
      <c r="H137" s="109" t="str">
        <f t="shared" si="18"/>
        <v/>
      </c>
      <c r="I137" s="107" t="str">
        <f t="shared" si="18"/>
        <v/>
      </c>
      <c r="J137" s="110" t="str">
        <f>VLOOKUP(F137,[1]Tabulka!$B$4:$Q$239,16,0)</f>
        <v/>
      </c>
      <c r="K137" s="107" t="str">
        <f>VLOOKUP(G137,[1]Tabulka!$B$4:$Q$239,16,0)</f>
        <v/>
      </c>
      <c r="L137" s="110">
        <f>IF($E137="N",'[1]pravidla turnaje'!$A$6,IF($H137&gt;$I137,IF(OR($W137="PP",W137="SN"),'[1]pravidla turnaje'!$A$3,'[1]pravidla turnaje'!$A$2),IF($H137&lt;$I137,IF(OR($W137="PP",W137="SN"),'[1]pravidla turnaje'!$A$5,'[1]pravidla turnaje'!$A$6),'[1]pravidla turnaje'!$A$4)))</f>
        <v>0</v>
      </c>
      <c r="M137" s="107">
        <f>IF($E137="N",'[1]pravidla turnaje'!$A$6,IF($H137&lt;$I137,IF(OR($W137="PP",$W137="SN"),'[1]pravidla turnaje'!$A$3,'[1]pravidla turnaje'!$A$2),IF($H137&gt;$I137,IF(OR($W137="PP",$W137="SN"),'[1]pravidla turnaje'!$A$5,'[1]pravidla turnaje'!$A$6),'[1]pravidla turnaje'!$A$4)))</f>
        <v>0</v>
      </c>
      <c r="N137" s="110">
        <f t="shared" si="17"/>
        <v>31</v>
      </c>
      <c r="O137" s="111">
        <f t="shared" si="17"/>
        <v>34</v>
      </c>
      <c r="P137" s="45" t="str">
        <f>VLOOKUP($C137,'[1]pravidla turnaje'!$A$64:$B$83,2,0)</f>
        <v>C</v>
      </c>
      <c r="Q137" s="46" t="str">
        <f t="shared" si="15"/>
        <v>14:00 - 14:10</v>
      </c>
      <c r="R137" s="47" t="s">
        <v>167</v>
      </c>
      <c r="S137" s="48" t="str">
        <f>IFERROR(VLOOKUP(F137,[1]Tabulka!$B$4:$C$239,2,0),"")</f>
        <v>Uher / 
Málek</v>
      </c>
      <c r="T137" s="49" t="str">
        <f>IFERROR(VLOOKUP(G137,[1]Tabulka!$B$4:$C$239,2,0),"")</f>
        <v>Vacek / 
Svoboda</v>
      </c>
      <c r="U137" s="50"/>
      <c r="V137" s="51"/>
      <c r="W137" s="106"/>
      <c r="X137" s="53"/>
      <c r="Y137" s="54"/>
      <c r="Z137" s="53"/>
      <c r="AA137" s="54"/>
      <c r="AB137" s="55" t="s">
        <v>35</v>
      </c>
      <c r="AC137" s="56" t="str">
        <f t="shared" si="19"/>
        <v>C34</v>
      </c>
      <c r="AD137" s="57">
        <f>COUNTIF($AB$3:$AB137,AB137)</f>
        <v>34</v>
      </c>
      <c r="AE137" s="58">
        <f>IF(AD137=1,'[1]pravidla turnaje'!$C$60,VLOOKUP(CONCATENATE(AB137,AD137-1),$AC$2:$AF136,3,0)+VLOOKUP(CONCATENATE(AB137,AD137-1),$AC$2:$AF136,4,0))</f>
        <v>0.58333333333333259</v>
      </c>
      <c r="AF137" s="59">
        <f>IF($E137="",('[1]pravidla turnaje'!#REF!/24/60),(VLOOKUP("x",'[1]pravidla turnaje'!$A$31:$D$58,4,0)/60/24))</f>
        <v>6.9444444444444441E-3</v>
      </c>
    </row>
    <row r="138" spans="1:32" ht="18">
      <c r="A138" s="39">
        <f t="shared" si="11"/>
        <v>30</v>
      </c>
      <c r="B138" s="39">
        <f t="shared" si="11"/>
        <v>30</v>
      </c>
      <c r="C138" s="39">
        <f t="shared" si="12"/>
        <v>30</v>
      </c>
      <c r="D138" s="107" t="str">
        <f t="shared" si="13"/>
        <v>32_33</v>
      </c>
      <c r="E138" s="26" t="str">
        <f t="shared" si="14"/>
        <v>N</v>
      </c>
      <c r="F138" s="63">
        <v>33</v>
      </c>
      <c r="G138" s="63">
        <v>32</v>
      </c>
      <c r="H138" s="109" t="str">
        <f t="shared" si="18"/>
        <v/>
      </c>
      <c r="I138" s="107" t="str">
        <f t="shared" si="18"/>
        <v/>
      </c>
      <c r="J138" s="110" t="str">
        <f>VLOOKUP(F138,[1]Tabulka!$B$4:$Q$239,16,0)</f>
        <v/>
      </c>
      <c r="K138" s="107" t="str">
        <f>VLOOKUP(G138,[1]Tabulka!$B$4:$Q$239,16,0)</f>
        <v/>
      </c>
      <c r="L138" s="110">
        <f>IF($E138="N",'[1]pravidla turnaje'!$A$6,IF($H138&gt;$I138,IF(OR($W138="PP",W138="SN"),'[1]pravidla turnaje'!$A$3,'[1]pravidla turnaje'!$A$2),IF($H138&lt;$I138,IF(OR($W138="PP",W138="SN"),'[1]pravidla turnaje'!$A$5,'[1]pravidla turnaje'!$A$6),'[1]pravidla turnaje'!$A$4)))</f>
        <v>0</v>
      </c>
      <c r="M138" s="107">
        <f>IF($E138="N",'[1]pravidla turnaje'!$A$6,IF($H138&lt;$I138,IF(OR($W138="PP",$W138="SN"),'[1]pravidla turnaje'!$A$3,'[1]pravidla turnaje'!$A$2),IF($H138&gt;$I138,IF(OR($W138="PP",$W138="SN"),'[1]pravidla turnaje'!$A$5,'[1]pravidla turnaje'!$A$6),'[1]pravidla turnaje'!$A$4)))</f>
        <v>0</v>
      </c>
      <c r="N138" s="110">
        <f t="shared" si="17"/>
        <v>33</v>
      </c>
      <c r="O138" s="111">
        <f t="shared" si="17"/>
        <v>32</v>
      </c>
      <c r="P138" s="45" t="str">
        <f>VLOOKUP($C138,'[1]pravidla turnaje'!$A$64:$B$83,2,0)</f>
        <v>C</v>
      </c>
      <c r="Q138" s="46" t="str">
        <f t="shared" si="15"/>
        <v>14:00 - 14:10</v>
      </c>
      <c r="R138" s="47" t="s">
        <v>168</v>
      </c>
      <c r="S138" s="48" t="str">
        <f>IFERROR(VLOOKUP(F138,[1]Tabulka!$B$4:$C$239,2,0),"")</f>
        <v>Beneš / 
Hašpl</v>
      </c>
      <c r="T138" s="49" t="str">
        <f>IFERROR(VLOOKUP(G138,[1]Tabulka!$B$4:$C$239,2,0),"")</f>
        <v>Stummer / 
Hlava</v>
      </c>
      <c r="U138" s="50"/>
      <c r="V138" s="51"/>
      <c r="W138" s="106"/>
      <c r="X138" s="53"/>
      <c r="Y138" s="54"/>
      <c r="Z138" s="53"/>
      <c r="AA138" s="54"/>
      <c r="AB138" s="55" t="s">
        <v>5</v>
      </c>
      <c r="AC138" s="56" t="str">
        <f t="shared" si="19"/>
        <v>D34</v>
      </c>
      <c r="AD138" s="57">
        <f>COUNTIF($AB$3:$AB138,AB138)</f>
        <v>34</v>
      </c>
      <c r="AE138" s="58">
        <f>IF(AD138=1,'[1]pravidla turnaje'!$C$60,VLOOKUP(CONCATENATE(AB138,AD138-1),$AC$2:$AF137,3,0)+VLOOKUP(CONCATENATE(AB138,AD138-1),$AC$2:$AF137,4,0))</f>
        <v>0.58333333333333259</v>
      </c>
      <c r="AF138" s="59">
        <f>IF($E138="",('[1]pravidla turnaje'!#REF!/24/60),(VLOOKUP("x",'[1]pravidla turnaje'!$A$31:$D$58,4,0)/60/24))</f>
        <v>6.9444444444444441E-3</v>
      </c>
    </row>
    <row r="139" spans="1:32" ht="18">
      <c r="A139" s="39">
        <f t="shared" si="11"/>
        <v>30</v>
      </c>
      <c r="B139" s="39">
        <f t="shared" si="11"/>
        <v>30</v>
      </c>
      <c r="C139" s="39">
        <f t="shared" si="12"/>
        <v>30</v>
      </c>
      <c r="D139" s="107" t="str">
        <f t="shared" si="13"/>
        <v>35_36</v>
      </c>
      <c r="E139" s="26" t="str">
        <f t="shared" si="14"/>
        <v>N</v>
      </c>
      <c r="F139" s="63">
        <v>35</v>
      </c>
      <c r="G139" s="63">
        <v>36</v>
      </c>
      <c r="H139" s="109" t="str">
        <f t="shared" si="18"/>
        <v/>
      </c>
      <c r="I139" s="107" t="str">
        <f t="shared" si="18"/>
        <v/>
      </c>
      <c r="J139" s="110" t="str">
        <f>VLOOKUP(F139,[1]Tabulka!$B$4:$Q$239,16,0)</f>
        <v/>
      </c>
      <c r="K139" s="107" t="str">
        <f>VLOOKUP(G139,[1]Tabulka!$B$4:$Q$239,16,0)</f>
        <v/>
      </c>
      <c r="L139" s="110">
        <f>IF($E139="N",'[1]pravidla turnaje'!$A$6,IF($H139&gt;$I139,IF(OR($W139="PP",W139="SN"),'[1]pravidla turnaje'!$A$3,'[1]pravidla turnaje'!$A$2),IF($H139&lt;$I139,IF(OR($W139="PP",W139="SN"),'[1]pravidla turnaje'!$A$5,'[1]pravidla turnaje'!$A$6),'[1]pravidla turnaje'!$A$4)))</f>
        <v>0</v>
      </c>
      <c r="M139" s="107">
        <f>IF($E139="N",'[1]pravidla turnaje'!$A$6,IF($H139&lt;$I139,IF(OR($W139="PP",$W139="SN"),'[1]pravidla turnaje'!$A$3,'[1]pravidla turnaje'!$A$2),IF($H139&gt;$I139,IF(OR($W139="PP",$W139="SN"),'[1]pravidla turnaje'!$A$5,'[1]pravidla turnaje'!$A$6),'[1]pravidla turnaje'!$A$4)))</f>
        <v>0</v>
      </c>
      <c r="N139" s="110">
        <f t="shared" si="17"/>
        <v>35</v>
      </c>
      <c r="O139" s="111">
        <f t="shared" si="17"/>
        <v>36</v>
      </c>
      <c r="P139" s="45" t="str">
        <f>VLOOKUP($C139,'[1]pravidla turnaje'!$A$64:$B$83,2,0)</f>
        <v>C</v>
      </c>
      <c r="Q139" s="46" t="str">
        <f t="shared" si="15"/>
        <v>14:10 - 14:20</v>
      </c>
      <c r="R139" s="47" t="s">
        <v>169</v>
      </c>
      <c r="S139" s="48" t="str">
        <f>IFERROR(VLOOKUP(F139,[1]Tabulka!$B$4:$C$239,2,0),"")</f>
        <v>Drtina / 
Ordoš</v>
      </c>
      <c r="T139" s="49" t="str">
        <f>IFERROR(VLOOKUP(G139,[1]Tabulka!$B$4:$C$239,2,0),"")</f>
        <v>Nový / 
Onufer</v>
      </c>
      <c r="U139" s="50"/>
      <c r="V139" s="51"/>
      <c r="W139" s="106"/>
      <c r="X139" s="53"/>
      <c r="Y139" s="54"/>
      <c r="Z139" s="53"/>
      <c r="AA139" s="54"/>
      <c r="AB139" s="55" t="s">
        <v>31</v>
      </c>
      <c r="AC139" s="56" t="str">
        <f t="shared" si="19"/>
        <v>A35</v>
      </c>
      <c r="AD139" s="57">
        <f>COUNTIF($AB$3:$AB139,AB139)</f>
        <v>35</v>
      </c>
      <c r="AE139" s="58">
        <f>IF(AD139=1,'[1]pravidla turnaje'!$C$60,VLOOKUP(CONCATENATE(AB139,AD139-1),$AC$2:$AF138,3,0)+VLOOKUP(CONCATENATE(AB139,AD139-1),$AC$2:$AF138,4,0))</f>
        <v>0.59027777777777701</v>
      </c>
      <c r="AF139" s="59">
        <f>IF($E139="",('[1]pravidla turnaje'!#REF!/24/60),(VLOOKUP("x",'[1]pravidla turnaje'!$A$31:$D$58,4,0)/60/24))</f>
        <v>6.9444444444444441E-3</v>
      </c>
    </row>
    <row r="140" spans="1:32" ht="18">
      <c r="A140" s="39">
        <f t="shared" si="11"/>
        <v>40</v>
      </c>
      <c r="B140" s="39">
        <f t="shared" si="11"/>
        <v>40</v>
      </c>
      <c r="C140" s="39">
        <f t="shared" si="12"/>
        <v>40</v>
      </c>
      <c r="D140" s="107" t="str">
        <f t="shared" si="13"/>
        <v>41_44</v>
      </c>
      <c r="E140" s="26" t="str">
        <f t="shared" si="14"/>
        <v>N</v>
      </c>
      <c r="F140" s="63">
        <v>41</v>
      </c>
      <c r="G140" s="63">
        <v>44</v>
      </c>
      <c r="H140" s="109" t="str">
        <f t="shared" si="18"/>
        <v/>
      </c>
      <c r="I140" s="107" t="str">
        <f t="shared" si="18"/>
        <v/>
      </c>
      <c r="J140" s="110" t="str">
        <f>VLOOKUP(F140,[1]Tabulka!$B$4:$Q$239,16,0)</f>
        <v/>
      </c>
      <c r="K140" s="107" t="str">
        <f>VLOOKUP(G140,[1]Tabulka!$B$4:$Q$239,16,0)</f>
        <v/>
      </c>
      <c r="L140" s="110">
        <f>IF($E140="N",'[1]pravidla turnaje'!$A$6,IF($H140&gt;$I140,IF(OR($W140="PP",W140="SN"),'[1]pravidla turnaje'!$A$3,'[1]pravidla turnaje'!$A$2),IF($H140&lt;$I140,IF(OR($W140="PP",W140="SN"),'[1]pravidla turnaje'!$A$5,'[1]pravidla turnaje'!$A$6),'[1]pravidla turnaje'!$A$4)))</f>
        <v>0</v>
      </c>
      <c r="M140" s="107">
        <f>IF($E140="N",'[1]pravidla turnaje'!$A$6,IF($H140&lt;$I140,IF(OR($W140="PP",$W140="SN"),'[1]pravidla turnaje'!$A$3,'[1]pravidla turnaje'!$A$2),IF($H140&gt;$I140,IF(OR($W140="PP",$W140="SN"),'[1]pravidla turnaje'!$A$5,'[1]pravidla turnaje'!$A$6),'[1]pravidla turnaje'!$A$4)))</f>
        <v>0</v>
      </c>
      <c r="N140" s="110">
        <f t="shared" si="17"/>
        <v>41</v>
      </c>
      <c r="O140" s="111">
        <f t="shared" si="17"/>
        <v>44</v>
      </c>
      <c r="P140" s="45" t="str">
        <f>VLOOKUP($C140,'[1]pravidla turnaje'!$A$64:$B$83,2,0)</f>
        <v>D</v>
      </c>
      <c r="Q140" s="46" t="str">
        <f t="shared" si="15"/>
        <v>14:10 - 14:20</v>
      </c>
      <c r="R140" s="47" t="s">
        <v>170</v>
      </c>
      <c r="S140" s="48" t="str">
        <f>IFERROR(VLOOKUP(F140,[1]Tabulka!$B$4:$C$239,2,0),"")</f>
        <v>Chudomský / 
Ryšavý</v>
      </c>
      <c r="T140" s="49" t="str">
        <f>IFERROR(VLOOKUP(G140,[1]Tabulka!$B$4:$C$239,2,0),"")</f>
        <v>Výborný / 
Aster</v>
      </c>
      <c r="U140" s="50"/>
      <c r="V140" s="51"/>
      <c r="W140" s="106"/>
      <c r="X140" s="53"/>
      <c r="Y140" s="54"/>
      <c r="Z140" s="53"/>
      <c r="AA140" s="54"/>
      <c r="AB140" s="55" t="s">
        <v>33</v>
      </c>
      <c r="AC140" s="56" t="str">
        <f t="shared" si="19"/>
        <v>B35</v>
      </c>
      <c r="AD140" s="57">
        <f>COUNTIF($AB$3:$AB140,AB140)</f>
        <v>35</v>
      </c>
      <c r="AE140" s="58">
        <f>IF(AD140=1,'[1]pravidla turnaje'!$C$60,VLOOKUP(CONCATENATE(AB140,AD140-1),$AC$2:$AF139,3,0)+VLOOKUP(CONCATENATE(AB140,AD140-1),$AC$2:$AF139,4,0))</f>
        <v>0.59027777777777701</v>
      </c>
      <c r="AF140" s="59">
        <f>IF($E140="",('[1]pravidla turnaje'!#REF!/24/60),(VLOOKUP("x",'[1]pravidla turnaje'!$A$31:$D$58,4,0)/60/24))</f>
        <v>6.9444444444444441E-3</v>
      </c>
    </row>
    <row r="141" spans="1:32" ht="18">
      <c r="A141" s="39">
        <f t="shared" si="11"/>
        <v>40</v>
      </c>
      <c r="B141" s="39">
        <f t="shared" si="11"/>
        <v>40</v>
      </c>
      <c r="C141" s="39">
        <f t="shared" si="12"/>
        <v>40</v>
      </c>
      <c r="D141" s="107" t="str">
        <f t="shared" si="13"/>
        <v>42_43</v>
      </c>
      <c r="E141" s="26" t="str">
        <f t="shared" si="14"/>
        <v>N</v>
      </c>
      <c r="F141" s="64">
        <v>43</v>
      </c>
      <c r="G141" s="64">
        <v>42</v>
      </c>
      <c r="H141" s="109" t="str">
        <f t="shared" si="18"/>
        <v/>
      </c>
      <c r="I141" s="107" t="str">
        <f t="shared" si="18"/>
        <v/>
      </c>
      <c r="J141" s="110" t="str">
        <f>VLOOKUP(F141,[1]Tabulka!$B$4:$Q$239,16,0)</f>
        <v/>
      </c>
      <c r="K141" s="107" t="str">
        <f>VLOOKUP(G141,[1]Tabulka!$B$4:$Q$239,16,0)</f>
        <v/>
      </c>
      <c r="L141" s="110">
        <f>IF($E141="N",'[1]pravidla turnaje'!$A$6,IF($H141&gt;$I141,IF(OR($W141="PP",W141="SN"),'[1]pravidla turnaje'!$A$3,'[1]pravidla turnaje'!$A$2),IF($H141&lt;$I141,IF(OR($W141="PP",W141="SN"),'[1]pravidla turnaje'!$A$5,'[1]pravidla turnaje'!$A$6),'[1]pravidla turnaje'!$A$4)))</f>
        <v>0</v>
      </c>
      <c r="M141" s="107">
        <f>IF($E141="N",'[1]pravidla turnaje'!$A$6,IF($H141&lt;$I141,IF(OR($W141="PP",$W141="SN"),'[1]pravidla turnaje'!$A$3,'[1]pravidla turnaje'!$A$2),IF($H141&gt;$I141,IF(OR($W141="PP",$W141="SN"),'[1]pravidla turnaje'!$A$5,'[1]pravidla turnaje'!$A$6),'[1]pravidla turnaje'!$A$4)))</f>
        <v>0</v>
      </c>
      <c r="N141" s="110">
        <f t="shared" si="17"/>
        <v>43</v>
      </c>
      <c r="O141" s="111">
        <f t="shared" si="17"/>
        <v>42</v>
      </c>
      <c r="P141" s="45" t="str">
        <f>VLOOKUP($C141,'[1]pravidla turnaje'!$A$64:$B$83,2,0)</f>
        <v>D</v>
      </c>
      <c r="Q141" s="46" t="str">
        <f t="shared" si="15"/>
        <v>14:10 - 14:20</v>
      </c>
      <c r="R141" s="47" t="s">
        <v>171</v>
      </c>
      <c r="S141" s="48" t="str">
        <f>IFERROR(VLOOKUP(F141,[1]Tabulka!$B$4:$C$239,2,0),"")</f>
        <v>Valenta / 
Hron</v>
      </c>
      <c r="T141" s="49" t="str">
        <f>IFERROR(VLOOKUP(G141,[1]Tabulka!$B$4:$C$239,2,0),"")</f>
        <v>Janáček / 
Patera</v>
      </c>
      <c r="U141" s="50"/>
      <c r="V141" s="51"/>
      <c r="W141" s="106"/>
      <c r="X141" s="53"/>
      <c r="Y141" s="54"/>
      <c r="Z141" s="53"/>
      <c r="AA141" s="54"/>
      <c r="AB141" s="55" t="s">
        <v>35</v>
      </c>
      <c r="AC141" s="56" t="str">
        <f t="shared" si="19"/>
        <v>C35</v>
      </c>
      <c r="AD141" s="57">
        <f>COUNTIF($AB$3:$AB141,AB141)</f>
        <v>35</v>
      </c>
      <c r="AE141" s="58">
        <f>IF(AD141=1,'[1]pravidla turnaje'!$C$60,VLOOKUP(CONCATENATE(AB141,AD141-1),$AC$2:$AF140,3,0)+VLOOKUP(CONCATENATE(AB141,AD141-1),$AC$2:$AF140,4,0))</f>
        <v>0.59027777777777701</v>
      </c>
      <c r="AF141" s="59">
        <f>IF($E141="",('[1]pravidla turnaje'!#REF!/24/60),(VLOOKUP("x",'[1]pravidla turnaje'!$A$31:$D$58,4,0)/60/24))</f>
        <v>6.9444444444444441E-3</v>
      </c>
    </row>
    <row r="142" spans="1:32" ht="18">
      <c r="A142" s="39">
        <f t="shared" si="11"/>
        <v>40</v>
      </c>
      <c r="B142" s="39">
        <f t="shared" si="11"/>
        <v>40</v>
      </c>
      <c r="C142" s="39">
        <f t="shared" si="12"/>
        <v>40</v>
      </c>
      <c r="D142" s="40" t="str">
        <f t="shared" si="13"/>
        <v>45_46</v>
      </c>
      <c r="E142" s="41" t="str">
        <f t="shared" si="14"/>
        <v>N</v>
      </c>
      <c r="F142" s="63">
        <v>45</v>
      </c>
      <c r="G142" s="63">
        <v>46</v>
      </c>
      <c r="H142" s="39" t="str">
        <f t="shared" ref="H142:I157" si="20">IF($E142&lt;&gt;"N",U142,"")</f>
        <v/>
      </c>
      <c r="I142" s="40" t="str">
        <f t="shared" si="20"/>
        <v/>
      </c>
      <c r="J142" s="43" t="str">
        <f>VLOOKUP(F142,[1]Tabulka!$B$4:$Q$239,16,0)</f>
        <v/>
      </c>
      <c r="K142" s="40" t="str">
        <f>VLOOKUP(G142,[1]Tabulka!$B$4:$Q$239,16,0)</f>
        <v/>
      </c>
      <c r="L142" s="43">
        <f>IF($E142="N",'[1]pravidla turnaje'!$A$6,IF($H142&gt;$I142,IF(OR($W142="PP",W142="SN"),'[1]pravidla turnaje'!$A$3,'[1]pravidla turnaje'!$A$2),IF($H142&lt;$I142,IF(OR($W142="PP",W142="SN"),'[1]pravidla turnaje'!$A$5,'[1]pravidla turnaje'!$A$6),'[1]pravidla turnaje'!$A$4)))</f>
        <v>0</v>
      </c>
      <c r="M142" s="40">
        <f>IF($E142="N",'[1]pravidla turnaje'!$A$6,IF($H142&lt;$I142,IF(OR($W142="PP",$W142="SN"),'[1]pravidla turnaje'!$A$3,'[1]pravidla turnaje'!$A$2),IF($H142&gt;$I142,IF(OR($W142="PP",$W142="SN"),'[1]pravidla turnaje'!$A$5,'[1]pravidla turnaje'!$A$6),'[1]pravidla turnaje'!$A$4)))</f>
        <v>0</v>
      </c>
      <c r="N142" s="43">
        <f t="shared" si="17"/>
        <v>45</v>
      </c>
      <c r="O142" s="44">
        <f t="shared" si="17"/>
        <v>46</v>
      </c>
      <c r="P142" s="45" t="str">
        <f>VLOOKUP($C142,'[1]pravidla turnaje'!$A$64:$B$83,2,0)</f>
        <v>D</v>
      </c>
      <c r="Q142" s="46" t="str">
        <f t="shared" si="15"/>
        <v>14:10 - 14:20</v>
      </c>
      <c r="R142" s="47" t="s">
        <v>172</v>
      </c>
      <c r="S142" s="48" t="str">
        <f>IFERROR(VLOOKUP(F142,[1]Tabulka!$B$4:$C$239,2,0),"")</f>
        <v>Hub / 
Pagáč</v>
      </c>
      <c r="T142" s="49" t="str">
        <f>IFERROR(VLOOKUP(G142,[1]Tabulka!$B$4:$C$239,2,0),"")</f>
        <v>Vojta / 
Nikolič</v>
      </c>
      <c r="U142" s="50"/>
      <c r="V142" s="51"/>
      <c r="W142" s="52"/>
      <c r="X142" s="53"/>
      <c r="Y142" s="54"/>
      <c r="Z142" s="53"/>
      <c r="AA142" s="54"/>
      <c r="AB142" s="55" t="s">
        <v>5</v>
      </c>
      <c r="AC142" s="56" t="str">
        <f t="shared" si="19"/>
        <v>D35</v>
      </c>
      <c r="AD142" s="57">
        <f>COUNTIF($AB$3:$AB142,AB142)</f>
        <v>35</v>
      </c>
      <c r="AE142" s="58">
        <f>IF(AD142=1,'[1]pravidla turnaje'!$C$60,VLOOKUP(CONCATENATE(AB142,AD142-1),$AC$2:$AF141,3,0)+VLOOKUP(CONCATENATE(AB142,AD142-1),$AC$2:$AF141,4,0))</f>
        <v>0.59027777777777701</v>
      </c>
      <c r="AF142" s="59">
        <f>IF($E142="",('[1]pravidla turnaje'!#REF!/24/60),(VLOOKUP("x",'[1]pravidla turnaje'!$A$31:$D$58,4,0)/60/24))</f>
        <v>6.9444444444444441E-3</v>
      </c>
    </row>
    <row r="143" spans="1:32" ht="18">
      <c r="A143" s="39">
        <f t="shared" si="11"/>
        <v>50</v>
      </c>
      <c r="B143" s="39">
        <f t="shared" si="11"/>
        <v>50</v>
      </c>
      <c r="C143" s="39">
        <f t="shared" si="12"/>
        <v>50</v>
      </c>
      <c r="D143" s="40" t="str">
        <f t="shared" si="13"/>
        <v>51_54</v>
      </c>
      <c r="E143" s="41" t="str">
        <f t="shared" si="14"/>
        <v>N</v>
      </c>
      <c r="F143" s="63">
        <v>51</v>
      </c>
      <c r="G143" s="63">
        <v>54</v>
      </c>
      <c r="H143" s="39" t="str">
        <f t="shared" si="20"/>
        <v/>
      </c>
      <c r="I143" s="40" t="str">
        <f t="shared" si="20"/>
        <v/>
      </c>
      <c r="J143" s="43" t="str">
        <f>VLOOKUP(F143,[1]Tabulka!$B$4:$Q$239,16,0)</f>
        <v/>
      </c>
      <c r="K143" s="40" t="str">
        <f>VLOOKUP(G143,[1]Tabulka!$B$4:$Q$239,16,0)</f>
        <v/>
      </c>
      <c r="L143" s="43">
        <f>IF($E143="N",'[1]pravidla turnaje'!$A$6,IF($H143&gt;$I143,IF(OR($W143="PP",W143="SN"),'[1]pravidla turnaje'!$A$3,'[1]pravidla turnaje'!$A$2),IF($H143&lt;$I143,IF(OR($W143="PP",W143="SN"),'[1]pravidla turnaje'!$A$5,'[1]pravidla turnaje'!$A$6),'[1]pravidla turnaje'!$A$4)))</f>
        <v>0</v>
      </c>
      <c r="M143" s="40">
        <f>IF($E143="N",'[1]pravidla turnaje'!$A$6,IF($H143&lt;$I143,IF(OR($W143="PP",$W143="SN"),'[1]pravidla turnaje'!$A$3,'[1]pravidla turnaje'!$A$2),IF($H143&gt;$I143,IF(OR($W143="PP",$W143="SN"),'[1]pravidla turnaje'!$A$5,'[1]pravidla turnaje'!$A$6),'[1]pravidla turnaje'!$A$4)))</f>
        <v>0</v>
      </c>
      <c r="N143" s="43">
        <f t="shared" si="17"/>
        <v>51</v>
      </c>
      <c r="O143" s="44">
        <f t="shared" si="17"/>
        <v>54</v>
      </c>
      <c r="P143" s="45" t="str">
        <f>VLOOKUP($C143,'[1]pravidla turnaje'!$A$64:$B$83,2,0)</f>
        <v>E</v>
      </c>
      <c r="Q143" s="46" t="str">
        <f t="shared" si="15"/>
        <v>14:20 - 14:30</v>
      </c>
      <c r="R143" s="47" t="s">
        <v>173</v>
      </c>
      <c r="S143" s="48" t="str">
        <f>IFERROR(VLOOKUP(F143,[1]Tabulka!$B$4:$C$239,2,0),"")</f>
        <v>Černý / 
Jiroud</v>
      </c>
      <c r="T143" s="49" t="str">
        <f>IFERROR(VLOOKUP(G143,[1]Tabulka!$B$4:$C$239,2,0),"")</f>
        <v>Krbec / 
Netopilík</v>
      </c>
      <c r="U143" s="50"/>
      <c r="V143" s="51"/>
      <c r="W143" s="52"/>
      <c r="X143" s="53"/>
      <c r="Y143" s="54"/>
      <c r="Z143" s="53"/>
      <c r="AA143" s="54"/>
      <c r="AB143" s="55" t="s">
        <v>31</v>
      </c>
      <c r="AC143" s="56" t="str">
        <f t="shared" si="19"/>
        <v>A36</v>
      </c>
      <c r="AD143" s="57">
        <f>COUNTIF($AB$3:$AB143,AB143)</f>
        <v>36</v>
      </c>
      <c r="AE143" s="58">
        <f>IF(AD143=1,'[1]pravidla turnaje'!$C$60,VLOOKUP(CONCATENATE(AB143,AD143-1),$AC$2:$AF142,3,0)+VLOOKUP(CONCATENATE(AB143,AD143-1),$AC$2:$AF142,4,0))</f>
        <v>0.59722222222222143</v>
      </c>
      <c r="AF143" s="59">
        <f>IF($E143="",('[1]pravidla turnaje'!#REF!/24/60),(VLOOKUP("x",'[1]pravidla turnaje'!$A$31:$D$58,4,0)/60/24))</f>
        <v>6.9444444444444441E-3</v>
      </c>
    </row>
    <row r="144" spans="1:32" ht="18">
      <c r="A144" s="39">
        <f t="shared" si="11"/>
        <v>50</v>
      </c>
      <c r="B144" s="39">
        <f t="shared" si="11"/>
        <v>50</v>
      </c>
      <c r="C144" s="39">
        <f t="shared" si="12"/>
        <v>50</v>
      </c>
      <c r="D144" s="40" t="str">
        <f t="shared" si="13"/>
        <v>52_53</v>
      </c>
      <c r="E144" s="41" t="str">
        <f t="shared" si="14"/>
        <v>N</v>
      </c>
      <c r="F144" s="63">
        <v>53</v>
      </c>
      <c r="G144" s="63">
        <v>52</v>
      </c>
      <c r="H144" s="39" t="str">
        <f t="shared" si="20"/>
        <v/>
      </c>
      <c r="I144" s="40" t="str">
        <f t="shared" si="20"/>
        <v/>
      </c>
      <c r="J144" s="43" t="str">
        <f>VLOOKUP(F144,[1]Tabulka!$B$4:$Q$239,16,0)</f>
        <v/>
      </c>
      <c r="K144" s="40" t="str">
        <f>VLOOKUP(G144,[1]Tabulka!$B$4:$Q$239,16,0)</f>
        <v/>
      </c>
      <c r="L144" s="43">
        <f>IF($E144="N",'[1]pravidla turnaje'!$A$6,IF($H144&gt;$I144,IF(OR($W144="PP",W144="SN"),'[1]pravidla turnaje'!$A$3,'[1]pravidla turnaje'!$A$2),IF($H144&lt;$I144,IF(OR($W144="PP",W144="SN"),'[1]pravidla turnaje'!$A$5,'[1]pravidla turnaje'!$A$6),'[1]pravidla turnaje'!$A$4)))</f>
        <v>0</v>
      </c>
      <c r="M144" s="40">
        <f>IF($E144="N",'[1]pravidla turnaje'!$A$6,IF($H144&lt;$I144,IF(OR($W144="PP",$W144="SN"),'[1]pravidla turnaje'!$A$3,'[1]pravidla turnaje'!$A$2),IF($H144&gt;$I144,IF(OR($W144="PP",$W144="SN"),'[1]pravidla turnaje'!$A$5,'[1]pravidla turnaje'!$A$6),'[1]pravidla turnaje'!$A$4)))</f>
        <v>0</v>
      </c>
      <c r="N144" s="43">
        <f t="shared" si="17"/>
        <v>53</v>
      </c>
      <c r="O144" s="44">
        <f t="shared" si="17"/>
        <v>52</v>
      </c>
      <c r="P144" s="45" t="str">
        <f>VLOOKUP($C144,'[1]pravidla turnaje'!$A$64:$B$83,2,0)</f>
        <v>E</v>
      </c>
      <c r="Q144" s="46" t="str">
        <f t="shared" si="15"/>
        <v>14:20 - 14:30</v>
      </c>
      <c r="R144" s="47" t="s">
        <v>174</v>
      </c>
      <c r="S144" s="48" t="str">
        <f>IFERROR(VLOOKUP(F144,[1]Tabulka!$B$4:$C$239,2,0),"")</f>
        <v>Hrůza / 
Rychlý</v>
      </c>
      <c r="T144" s="49" t="str">
        <f>IFERROR(VLOOKUP(G144,[1]Tabulka!$B$4:$C$239,2,0),"")</f>
        <v>Novák / 
Stránský</v>
      </c>
      <c r="U144" s="50"/>
      <c r="V144" s="51"/>
      <c r="W144" s="52"/>
      <c r="X144" s="53"/>
      <c r="Y144" s="54"/>
      <c r="Z144" s="53"/>
      <c r="AA144" s="54"/>
      <c r="AB144" s="55" t="s">
        <v>33</v>
      </c>
      <c r="AC144" s="56" t="str">
        <f t="shared" si="19"/>
        <v>B36</v>
      </c>
      <c r="AD144" s="57">
        <f>COUNTIF($AB$3:$AB144,AB144)</f>
        <v>36</v>
      </c>
      <c r="AE144" s="58">
        <f>IF(AD144=1,'[1]pravidla turnaje'!$C$60,VLOOKUP(CONCATENATE(AB144,AD144-1),$AC$2:$AF143,3,0)+VLOOKUP(CONCATENATE(AB144,AD144-1),$AC$2:$AF143,4,0))</f>
        <v>0.59722222222222143</v>
      </c>
      <c r="AF144" s="59">
        <f>IF($E144="",('[1]pravidla turnaje'!#REF!/24/60),(VLOOKUP("x",'[1]pravidla turnaje'!$A$31:$D$58,4,0)/60/24))</f>
        <v>6.9444444444444441E-3</v>
      </c>
    </row>
    <row r="145" spans="1:32" ht="18">
      <c r="A145" s="39">
        <f t="shared" si="11"/>
        <v>50</v>
      </c>
      <c r="B145" s="39">
        <f t="shared" si="11"/>
        <v>50</v>
      </c>
      <c r="C145" s="39">
        <f t="shared" si="12"/>
        <v>50</v>
      </c>
      <c r="D145" s="40" t="str">
        <f t="shared" si="13"/>
        <v>55_56</v>
      </c>
      <c r="E145" s="41" t="str">
        <f t="shared" si="14"/>
        <v>N</v>
      </c>
      <c r="F145" s="63">
        <v>55</v>
      </c>
      <c r="G145" s="63">
        <v>56</v>
      </c>
      <c r="H145" s="39" t="str">
        <f t="shared" si="20"/>
        <v/>
      </c>
      <c r="I145" s="40" t="str">
        <f t="shared" si="20"/>
        <v/>
      </c>
      <c r="J145" s="43" t="str">
        <f>VLOOKUP(F145,[1]Tabulka!$B$4:$Q$239,16,0)</f>
        <v/>
      </c>
      <c r="K145" s="40" t="str">
        <f>VLOOKUP(G145,[1]Tabulka!$B$4:$Q$239,16,0)</f>
        <v/>
      </c>
      <c r="L145" s="43">
        <f>IF($E145="N",'[1]pravidla turnaje'!$A$6,IF($H145&gt;$I145,IF(OR($W145="PP",W145="SN"),'[1]pravidla turnaje'!$A$3,'[1]pravidla turnaje'!$A$2),IF($H145&lt;$I145,IF(OR($W145="PP",W145="SN"),'[1]pravidla turnaje'!$A$5,'[1]pravidla turnaje'!$A$6),'[1]pravidla turnaje'!$A$4)))</f>
        <v>0</v>
      </c>
      <c r="M145" s="40">
        <f>IF($E145="N",'[1]pravidla turnaje'!$A$6,IF($H145&lt;$I145,IF(OR($W145="PP",$W145="SN"),'[1]pravidla turnaje'!$A$3,'[1]pravidla turnaje'!$A$2),IF($H145&gt;$I145,IF(OR($W145="PP",$W145="SN"),'[1]pravidla turnaje'!$A$5,'[1]pravidla turnaje'!$A$6),'[1]pravidla turnaje'!$A$4)))</f>
        <v>0</v>
      </c>
      <c r="N145" s="43">
        <f t="shared" si="17"/>
        <v>55</v>
      </c>
      <c r="O145" s="44">
        <f t="shared" si="17"/>
        <v>56</v>
      </c>
      <c r="P145" s="45" t="str">
        <f>VLOOKUP($C145,'[1]pravidla turnaje'!$A$64:$B$83,2,0)</f>
        <v>E</v>
      </c>
      <c r="Q145" s="46" t="str">
        <f t="shared" si="15"/>
        <v>14:20 - 14:30</v>
      </c>
      <c r="R145" s="47" t="s">
        <v>175</v>
      </c>
      <c r="S145" s="48" t="str">
        <f>IFERROR(VLOOKUP(F145,[1]Tabulka!$B$4:$C$239,2,0),"")</f>
        <v>Tichý / 
Chyna</v>
      </c>
      <c r="T145" s="49" t="str">
        <f>IFERROR(VLOOKUP(G145,[1]Tabulka!$B$4:$C$239,2,0),"")</f>
        <v>Severa / 
Weiss</v>
      </c>
      <c r="U145" s="50"/>
      <c r="V145" s="51"/>
      <c r="W145" s="52"/>
      <c r="X145" s="53"/>
      <c r="Y145" s="54"/>
      <c r="Z145" s="53"/>
      <c r="AA145" s="54"/>
      <c r="AB145" s="55" t="s">
        <v>35</v>
      </c>
      <c r="AC145" s="56" t="str">
        <f t="shared" si="19"/>
        <v>C36</v>
      </c>
      <c r="AD145" s="57">
        <f>COUNTIF($AB$3:$AB145,AB145)</f>
        <v>36</v>
      </c>
      <c r="AE145" s="58">
        <f>IF(AD145=1,'[1]pravidla turnaje'!$C$60,VLOOKUP(CONCATENATE(AB145,AD145-1),$AC$2:$AF144,3,0)+VLOOKUP(CONCATENATE(AB145,AD145-1),$AC$2:$AF144,4,0))</f>
        <v>0.59722222222222143</v>
      </c>
      <c r="AF145" s="59">
        <f>IF($E145="",('[1]pravidla turnaje'!#REF!/24/60),(VLOOKUP("x",'[1]pravidla turnaje'!$A$31:$D$58,4,0)/60/24))</f>
        <v>6.9444444444444441E-3</v>
      </c>
    </row>
    <row r="146" spans="1:32" ht="18">
      <c r="A146" s="39">
        <f t="shared" si="11"/>
        <v>60</v>
      </c>
      <c r="B146" s="39">
        <f t="shared" si="11"/>
        <v>60</v>
      </c>
      <c r="C146" s="39">
        <f t="shared" si="12"/>
        <v>60</v>
      </c>
      <c r="D146" s="40" t="str">
        <f t="shared" ref="D146:D181" si="21">IF(F146&lt;G146,CONCATENATE(F146,"_",G146),CONCATENATE(G146,"_",F146))</f>
        <v>61_64</v>
      </c>
      <c r="E146" s="41" t="str">
        <f t="shared" ref="E146:E181" si="22">IF(AND(ISNUMBER(U146),ISNUMBER(V146)),IF(U146&gt;V146,"D",IF(U146&lt;V146,"H","R")),"N")</f>
        <v>N</v>
      </c>
      <c r="F146" s="63">
        <v>61</v>
      </c>
      <c r="G146" s="63">
        <v>64</v>
      </c>
      <c r="H146" s="39" t="str">
        <f t="shared" si="20"/>
        <v/>
      </c>
      <c r="I146" s="40" t="str">
        <f t="shared" si="20"/>
        <v/>
      </c>
      <c r="J146" s="43" t="str">
        <f>VLOOKUP(F146,[1]Tabulka!$B$4:$Q$239,16,0)</f>
        <v/>
      </c>
      <c r="K146" s="40" t="str">
        <f>VLOOKUP(G146,[1]Tabulka!$B$4:$Q$239,16,0)</f>
        <v/>
      </c>
      <c r="L146" s="43">
        <f>IF($E146="N",'[1]pravidla turnaje'!$A$6,IF($H146&gt;$I146,IF(OR($W146="PP",W146="SN"),'[1]pravidla turnaje'!$A$3,'[1]pravidla turnaje'!$A$2),IF($H146&lt;$I146,IF(OR($W146="PP",W146="SN"),'[1]pravidla turnaje'!$A$5,'[1]pravidla turnaje'!$A$6),'[1]pravidla turnaje'!$A$4)))</f>
        <v>0</v>
      </c>
      <c r="M146" s="40">
        <f>IF($E146="N",'[1]pravidla turnaje'!$A$6,IF($H146&lt;$I146,IF(OR($W146="PP",$W146="SN"),'[1]pravidla turnaje'!$A$3,'[1]pravidla turnaje'!$A$2),IF($H146&gt;$I146,IF(OR($W146="PP",$W146="SN"),'[1]pravidla turnaje'!$A$5,'[1]pravidla turnaje'!$A$6),'[1]pravidla turnaje'!$A$4)))</f>
        <v>0</v>
      </c>
      <c r="N146" s="43">
        <f t="shared" si="17"/>
        <v>61</v>
      </c>
      <c r="O146" s="44">
        <f t="shared" si="17"/>
        <v>64</v>
      </c>
      <c r="P146" s="45" t="str">
        <f>VLOOKUP($C146,'[1]pravidla turnaje'!$A$64:$B$83,2,0)</f>
        <v>F</v>
      </c>
      <c r="Q146" s="46" t="str">
        <f t="shared" ref="Q146:Q181" si="23">CONCATENATE(TEXT(AE146,"hh:mm")," - ",TEXT(AE146+AF146,"hh:mm"))</f>
        <v>14:20 - 14:30</v>
      </c>
      <c r="R146" s="47" t="s">
        <v>176</v>
      </c>
      <c r="S146" s="48" t="str">
        <f>IFERROR(VLOOKUP(F146,[1]Tabulka!$B$4:$C$239,2,0),"")</f>
        <v>Kolstrunk / 
Mück</v>
      </c>
      <c r="T146" s="49" t="str">
        <f>IFERROR(VLOOKUP(G146,[1]Tabulka!$B$4:$C$239,2,0),"")</f>
        <v>Průša / 
Průša</v>
      </c>
      <c r="U146" s="50"/>
      <c r="V146" s="51"/>
      <c r="W146" s="52"/>
      <c r="X146" s="53"/>
      <c r="Y146" s="54"/>
      <c r="Z146" s="53"/>
      <c r="AA146" s="54"/>
      <c r="AB146" s="55" t="s">
        <v>5</v>
      </c>
      <c r="AC146" s="56" t="str">
        <f t="shared" si="19"/>
        <v>D36</v>
      </c>
      <c r="AD146" s="57">
        <f>COUNTIF($AB$3:$AB146,AB146)</f>
        <v>36</v>
      </c>
      <c r="AE146" s="58">
        <f>IF(AD146=1,'[1]pravidla turnaje'!$C$60,VLOOKUP(CONCATENATE(AB146,AD146-1),$AC$2:$AF145,3,0)+VLOOKUP(CONCATENATE(AB146,AD146-1),$AC$2:$AF145,4,0))</f>
        <v>0.59722222222222143</v>
      </c>
      <c r="AF146" s="59">
        <f>IF($E146="",('[1]pravidla turnaje'!#REF!/24/60),(VLOOKUP("x",'[1]pravidla turnaje'!$A$31:$D$58,4,0)/60/24))</f>
        <v>6.9444444444444441E-3</v>
      </c>
    </row>
    <row r="147" spans="1:32" ht="18">
      <c r="A147" s="39">
        <f t="shared" si="11"/>
        <v>60</v>
      </c>
      <c r="B147" s="39">
        <f t="shared" si="11"/>
        <v>60</v>
      </c>
      <c r="C147" s="39">
        <f t="shared" si="12"/>
        <v>60</v>
      </c>
      <c r="D147" s="40" t="str">
        <f t="shared" si="21"/>
        <v>62_63</v>
      </c>
      <c r="E147" s="41" t="str">
        <f t="shared" si="22"/>
        <v>N</v>
      </c>
      <c r="F147" s="63">
        <v>63</v>
      </c>
      <c r="G147" s="63">
        <v>62</v>
      </c>
      <c r="H147" s="39" t="str">
        <f t="shared" si="20"/>
        <v/>
      </c>
      <c r="I147" s="40" t="str">
        <f t="shared" si="20"/>
        <v/>
      </c>
      <c r="J147" s="43" t="str">
        <f>VLOOKUP(F147,[1]Tabulka!$B$4:$Q$239,16,0)</f>
        <v/>
      </c>
      <c r="K147" s="40" t="str">
        <f>VLOOKUP(G147,[1]Tabulka!$B$4:$Q$239,16,0)</f>
        <v/>
      </c>
      <c r="L147" s="43">
        <f>IF($E147="N",'[1]pravidla turnaje'!$A$6,IF($H147&gt;$I147,IF(OR($W147="PP",W147="SN"),'[1]pravidla turnaje'!$A$3,'[1]pravidla turnaje'!$A$2),IF($H147&lt;$I147,IF(OR($W147="PP",W147="SN"),'[1]pravidla turnaje'!$A$5,'[1]pravidla turnaje'!$A$6),'[1]pravidla turnaje'!$A$4)))</f>
        <v>0</v>
      </c>
      <c r="M147" s="40">
        <f>IF($E147="N",'[1]pravidla turnaje'!$A$6,IF($H147&lt;$I147,IF(OR($W147="PP",$W147="SN"),'[1]pravidla turnaje'!$A$3,'[1]pravidla turnaje'!$A$2),IF($H147&gt;$I147,IF(OR($W147="PP",$W147="SN"),'[1]pravidla turnaje'!$A$5,'[1]pravidla turnaje'!$A$6),'[1]pravidla turnaje'!$A$4)))</f>
        <v>0</v>
      </c>
      <c r="N147" s="43">
        <f t="shared" si="17"/>
        <v>63</v>
      </c>
      <c r="O147" s="44">
        <f t="shared" si="17"/>
        <v>62</v>
      </c>
      <c r="P147" s="45" t="str">
        <f>VLOOKUP($C147,'[1]pravidla turnaje'!$A$64:$B$83,2,0)</f>
        <v>F</v>
      </c>
      <c r="Q147" s="46" t="str">
        <f t="shared" si="23"/>
        <v>14:30 - 14:40</v>
      </c>
      <c r="R147" s="47" t="s">
        <v>177</v>
      </c>
      <c r="S147" s="48" t="str">
        <f>IFERROR(VLOOKUP(F147,[1]Tabulka!$B$4:$C$239,2,0),"")</f>
        <v>Kalina / 
Körber</v>
      </c>
      <c r="T147" s="49" t="str">
        <f>IFERROR(VLOOKUP(G147,[1]Tabulka!$B$4:$C$239,2,0),"")</f>
        <v>Jäger / 
Mráz</v>
      </c>
      <c r="U147" s="50"/>
      <c r="V147" s="51"/>
      <c r="W147" s="52"/>
      <c r="X147" s="53"/>
      <c r="Y147" s="54"/>
      <c r="Z147" s="53"/>
      <c r="AA147" s="54"/>
      <c r="AB147" s="55" t="s">
        <v>31</v>
      </c>
      <c r="AC147" s="56" t="str">
        <f t="shared" si="19"/>
        <v>A37</v>
      </c>
      <c r="AD147" s="57">
        <f>COUNTIF($AB$3:$AB147,AB147)</f>
        <v>37</v>
      </c>
      <c r="AE147" s="58">
        <f>IF(AD147=1,'[1]pravidla turnaje'!$C$60,VLOOKUP(CONCATENATE(AB147,AD147-1),$AC$2:$AF146,3,0)+VLOOKUP(CONCATENATE(AB147,AD147-1),$AC$2:$AF146,4,0))</f>
        <v>0.60416666666666585</v>
      </c>
      <c r="AF147" s="59">
        <f>IF($E147="",('[1]pravidla turnaje'!#REF!/24/60),(VLOOKUP("x",'[1]pravidla turnaje'!$A$31:$D$58,4,0)/60/24))</f>
        <v>6.9444444444444441E-3</v>
      </c>
    </row>
    <row r="148" spans="1:32" ht="18">
      <c r="A148" s="39">
        <f t="shared" si="11"/>
        <v>60</v>
      </c>
      <c r="B148" s="39">
        <f t="shared" si="11"/>
        <v>60</v>
      </c>
      <c r="C148" s="39">
        <f t="shared" si="12"/>
        <v>60</v>
      </c>
      <c r="D148" s="40" t="str">
        <f t="shared" si="21"/>
        <v>65_66</v>
      </c>
      <c r="E148" s="41" t="str">
        <f t="shared" si="22"/>
        <v>N</v>
      </c>
      <c r="F148" s="63">
        <v>65</v>
      </c>
      <c r="G148" s="63">
        <v>66</v>
      </c>
      <c r="H148" s="39" t="str">
        <f t="shared" si="20"/>
        <v/>
      </c>
      <c r="I148" s="40" t="str">
        <f t="shared" si="20"/>
        <v/>
      </c>
      <c r="J148" s="43" t="str">
        <f>VLOOKUP(F148,[1]Tabulka!$B$4:$Q$239,16,0)</f>
        <v/>
      </c>
      <c r="K148" s="40" t="str">
        <f>VLOOKUP(G148,[1]Tabulka!$B$4:$Q$239,16,0)</f>
        <v/>
      </c>
      <c r="L148" s="43">
        <f>IF($E148="N",'[1]pravidla turnaje'!$A$6,IF($H148&gt;$I148,IF(OR($W148="PP",W148="SN"),'[1]pravidla turnaje'!$A$3,'[1]pravidla turnaje'!$A$2),IF($H148&lt;$I148,IF(OR($W148="PP",W148="SN"),'[1]pravidla turnaje'!$A$5,'[1]pravidla turnaje'!$A$6),'[1]pravidla turnaje'!$A$4)))</f>
        <v>0</v>
      </c>
      <c r="M148" s="40">
        <f>IF($E148="N",'[1]pravidla turnaje'!$A$6,IF($H148&lt;$I148,IF(OR($W148="PP",$W148="SN"),'[1]pravidla turnaje'!$A$3,'[1]pravidla turnaje'!$A$2),IF($H148&gt;$I148,IF(OR($W148="PP",$W148="SN"),'[1]pravidla turnaje'!$A$5,'[1]pravidla turnaje'!$A$6),'[1]pravidla turnaje'!$A$4)))</f>
        <v>0</v>
      </c>
      <c r="N148" s="43">
        <f t="shared" si="17"/>
        <v>65</v>
      </c>
      <c r="O148" s="44">
        <f t="shared" si="17"/>
        <v>66</v>
      </c>
      <c r="P148" s="45" t="str">
        <f>VLOOKUP($C148,'[1]pravidla turnaje'!$A$64:$B$83,2,0)</f>
        <v>F</v>
      </c>
      <c r="Q148" s="46" t="str">
        <f t="shared" si="23"/>
        <v>14:30 - 14:40</v>
      </c>
      <c r="R148" s="47" t="s">
        <v>178</v>
      </c>
      <c r="S148" s="48" t="str">
        <f>IFERROR(VLOOKUP(F148,[1]Tabulka!$B$4:$C$239,2,0),"")</f>
        <v>Nicolas / 
Houser</v>
      </c>
      <c r="T148" s="49" t="str">
        <f>IFERROR(VLOOKUP(G148,[1]Tabulka!$B$4:$C$239,2,0),"")</f>
        <v>Jiránek / 
Bína</v>
      </c>
      <c r="U148" s="50"/>
      <c r="V148" s="51"/>
      <c r="W148" s="52"/>
      <c r="X148" s="53"/>
      <c r="Y148" s="54"/>
      <c r="Z148" s="53"/>
      <c r="AA148" s="54"/>
      <c r="AB148" s="55" t="s">
        <v>33</v>
      </c>
      <c r="AC148" s="56" t="str">
        <f t="shared" si="19"/>
        <v>B37</v>
      </c>
      <c r="AD148" s="57">
        <f>COUNTIF($AB$3:$AB148,AB148)</f>
        <v>37</v>
      </c>
      <c r="AE148" s="58">
        <f>IF(AD148=1,'[1]pravidla turnaje'!$C$60,VLOOKUP(CONCATENATE(AB148,AD148-1),$AC$2:$AF147,3,0)+VLOOKUP(CONCATENATE(AB148,AD148-1),$AC$2:$AF147,4,0))</f>
        <v>0.60416666666666585</v>
      </c>
      <c r="AF148" s="59">
        <f>IF($E148="",('[1]pravidla turnaje'!#REF!/24/60),(VLOOKUP("x",'[1]pravidla turnaje'!$A$31:$D$58,4,0)/60/24))</f>
        <v>6.9444444444444441E-3</v>
      </c>
    </row>
    <row r="149" spans="1:32" ht="18">
      <c r="A149" s="39">
        <f t="shared" si="11"/>
        <v>70</v>
      </c>
      <c r="B149" s="39">
        <f t="shared" si="11"/>
        <v>70</v>
      </c>
      <c r="C149" s="39">
        <f t="shared" si="12"/>
        <v>70</v>
      </c>
      <c r="D149" s="40" t="str">
        <f t="shared" si="21"/>
        <v>71_75</v>
      </c>
      <c r="E149" s="41" t="str">
        <f t="shared" si="22"/>
        <v>N</v>
      </c>
      <c r="F149" s="63">
        <v>71</v>
      </c>
      <c r="G149" s="63">
        <v>75</v>
      </c>
      <c r="H149" s="39" t="str">
        <f t="shared" si="20"/>
        <v/>
      </c>
      <c r="I149" s="40" t="str">
        <f t="shared" si="20"/>
        <v/>
      </c>
      <c r="J149" s="43" t="str">
        <f>VLOOKUP(F149,[1]Tabulka!$B$4:$Q$239,16,0)</f>
        <v/>
      </c>
      <c r="K149" s="40" t="str">
        <f>VLOOKUP(G149,[1]Tabulka!$B$4:$Q$239,16,0)</f>
        <v/>
      </c>
      <c r="L149" s="43">
        <f>IF($E149="N",'[1]pravidla turnaje'!$A$6,IF($H149&gt;$I149,IF(OR($W149="PP",W149="SN"),'[1]pravidla turnaje'!$A$3,'[1]pravidla turnaje'!$A$2),IF($H149&lt;$I149,IF(OR($W149="PP",W149="SN"),'[1]pravidla turnaje'!$A$5,'[1]pravidla turnaje'!$A$6),'[1]pravidla turnaje'!$A$4)))</f>
        <v>0</v>
      </c>
      <c r="M149" s="40">
        <f>IF($E149="N",'[1]pravidla turnaje'!$A$6,IF($H149&lt;$I149,IF(OR($W149="PP",$W149="SN"),'[1]pravidla turnaje'!$A$3,'[1]pravidla turnaje'!$A$2),IF($H149&gt;$I149,IF(OR($W149="PP",$W149="SN"),'[1]pravidla turnaje'!$A$5,'[1]pravidla turnaje'!$A$6),'[1]pravidla turnaje'!$A$4)))</f>
        <v>0</v>
      </c>
      <c r="N149" s="43">
        <f t="shared" si="17"/>
        <v>71</v>
      </c>
      <c r="O149" s="44">
        <f t="shared" si="17"/>
        <v>75</v>
      </c>
      <c r="P149" s="45" t="str">
        <f>VLOOKUP($C149,'[1]pravidla turnaje'!$A$64:$B$83,2,0)</f>
        <v>G</v>
      </c>
      <c r="Q149" s="46" t="str">
        <f t="shared" si="23"/>
        <v>14:30 - 14:40</v>
      </c>
      <c r="R149" s="47" t="s">
        <v>179</v>
      </c>
      <c r="S149" s="48" t="str">
        <f>IFERROR(VLOOKUP(F149,[1]Tabulka!$B$4:$C$239,2,0),"")</f>
        <v>Mohelník / 
Csáno</v>
      </c>
      <c r="T149" s="49" t="str">
        <f>IFERROR(VLOOKUP(G149,[1]Tabulka!$B$4:$C$239,2,0),"")</f>
        <v>Kindl / 
Kotoun</v>
      </c>
      <c r="U149" s="50"/>
      <c r="V149" s="51"/>
      <c r="W149" s="52"/>
      <c r="X149" s="53"/>
      <c r="Y149" s="54"/>
      <c r="Z149" s="53"/>
      <c r="AA149" s="54"/>
      <c r="AB149" s="55" t="s">
        <v>35</v>
      </c>
      <c r="AC149" s="56" t="str">
        <f t="shared" si="19"/>
        <v>C37</v>
      </c>
      <c r="AD149" s="57">
        <f>COUNTIF($AB$3:$AB149,AB149)</f>
        <v>37</v>
      </c>
      <c r="AE149" s="58">
        <f>IF(AD149=1,'[1]pravidla turnaje'!$C$60,VLOOKUP(CONCATENATE(AB149,AD149-1),$AC$2:$AF148,3,0)+VLOOKUP(CONCATENATE(AB149,AD149-1),$AC$2:$AF148,4,0))</f>
        <v>0.60416666666666585</v>
      </c>
      <c r="AF149" s="59">
        <f>IF($E149="",('[1]pravidla turnaje'!#REF!/24/60),(VLOOKUP("x",'[1]pravidla turnaje'!$A$31:$D$58,4,0)/60/24))</f>
        <v>6.9444444444444441E-3</v>
      </c>
    </row>
    <row r="150" spans="1:32" ht="18">
      <c r="A150" s="39">
        <f t="shared" si="11"/>
        <v>70</v>
      </c>
      <c r="B150" s="39">
        <f t="shared" si="11"/>
        <v>70</v>
      </c>
      <c r="C150" s="39">
        <f t="shared" si="12"/>
        <v>70</v>
      </c>
      <c r="D150" s="40" t="str">
        <f t="shared" si="21"/>
        <v>73_74</v>
      </c>
      <c r="E150" s="41" t="str">
        <f t="shared" si="22"/>
        <v>N</v>
      </c>
      <c r="F150" s="63">
        <v>73</v>
      </c>
      <c r="G150" s="63">
        <v>74</v>
      </c>
      <c r="H150" s="39" t="str">
        <f t="shared" si="20"/>
        <v/>
      </c>
      <c r="I150" s="40" t="str">
        <f t="shared" si="20"/>
        <v/>
      </c>
      <c r="J150" s="43" t="str">
        <f>VLOOKUP(F150,[1]Tabulka!$B$4:$Q$239,16,0)</f>
        <v/>
      </c>
      <c r="K150" s="40" t="str">
        <f>VLOOKUP(G150,[1]Tabulka!$B$4:$Q$239,16,0)</f>
        <v/>
      </c>
      <c r="L150" s="43">
        <f>IF($E150="N",'[1]pravidla turnaje'!$A$6,IF($H150&gt;$I150,IF(OR($W150="PP",W150="SN"),'[1]pravidla turnaje'!$A$3,'[1]pravidla turnaje'!$A$2),IF($H150&lt;$I150,IF(OR($W150="PP",W150="SN"),'[1]pravidla turnaje'!$A$5,'[1]pravidla turnaje'!$A$6),'[1]pravidla turnaje'!$A$4)))</f>
        <v>0</v>
      </c>
      <c r="M150" s="40">
        <f>IF($E150="N",'[1]pravidla turnaje'!$A$6,IF($H150&lt;$I150,IF(OR($W150="PP",$W150="SN"),'[1]pravidla turnaje'!$A$3,'[1]pravidla turnaje'!$A$2),IF($H150&gt;$I150,IF(OR($W150="PP",$W150="SN"),'[1]pravidla turnaje'!$A$5,'[1]pravidla turnaje'!$A$6),'[1]pravidla turnaje'!$A$4)))</f>
        <v>0</v>
      </c>
      <c r="N150" s="43">
        <f t="shared" si="17"/>
        <v>73</v>
      </c>
      <c r="O150" s="44">
        <f t="shared" si="17"/>
        <v>74</v>
      </c>
      <c r="P150" s="45" t="str">
        <f>VLOOKUP($C150,'[1]pravidla turnaje'!$A$64:$B$83,2,0)</f>
        <v>G</v>
      </c>
      <c r="Q150" s="46" t="str">
        <f t="shared" si="23"/>
        <v>14:30 - 14:40</v>
      </c>
      <c r="R150" s="47" t="s">
        <v>180</v>
      </c>
      <c r="S150" s="48" t="str">
        <f>IFERROR(VLOOKUP(F150,[1]Tabulka!$B$4:$C$239,2,0),"")</f>
        <v>Zouzal / 
Eckhardt</v>
      </c>
      <c r="T150" s="49" t="str">
        <f>IFERROR(VLOOKUP(G150,[1]Tabulka!$B$4:$C$239,2,0),"")</f>
        <v>Hněvkovský / 
Vašák</v>
      </c>
      <c r="U150" s="50"/>
      <c r="V150" s="51"/>
      <c r="W150" s="52"/>
      <c r="X150" s="53"/>
      <c r="Y150" s="54"/>
      <c r="Z150" s="53"/>
      <c r="AA150" s="54"/>
      <c r="AB150" s="55" t="s">
        <v>5</v>
      </c>
      <c r="AC150" s="56" t="str">
        <f t="shared" si="19"/>
        <v>D37</v>
      </c>
      <c r="AD150" s="57">
        <f>COUNTIF($AB$3:$AB150,AB150)</f>
        <v>37</v>
      </c>
      <c r="AE150" s="58">
        <f>IF(AD150=1,'[1]pravidla turnaje'!$C$60,VLOOKUP(CONCATENATE(AB150,AD150-1),$AC$2:$AF149,3,0)+VLOOKUP(CONCATENATE(AB150,AD150-1),$AC$2:$AF149,4,0))</f>
        <v>0.60416666666666585</v>
      </c>
      <c r="AF150" s="59">
        <f>IF($E150="",('[1]pravidla turnaje'!#REF!/24/60),(VLOOKUP("x",'[1]pravidla turnaje'!$A$31:$D$58,4,0)/60/24))</f>
        <v>6.9444444444444441E-3</v>
      </c>
    </row>
    <row r="151" spans="1:32" ht="18">
      <c r="A151" s="39">
        <f t="shared" si="11"/>
        <v>80</v>
      </c>
      <c r="B151" s="39">
        <f t="shared" si="11"/>
        <v>80</v>
      </c>
      <c r="C151" s="39">
        <f t="shared" si="12"/>
        <v>80</v>
      </c>
      <c r="D151" s="40" t="str">
        <f t="shared" si="21"/>
        <v>81_85</v>
      </c>
      <c r="E151" s="41" t="str">
        <f t="shared" si="22"/>
        <v>N</v>
      </c>
      <c r="F151" s="63">
        <v>81</v>
      </c>
      <c r="G151" s="63">
        <v>85</v>
      </c>
      <c r="H151" s="39" t="str">
        <f t="shared" si="20"/>
        <v/>
      </c>
      <c r="I151" s="40" t="str">
        <f t="shared" si="20"/>
        <v/>
      </c>
      <c r="J151" s="43" t="str">
        <f>VLOOKUP(F151,[1]Tabulka!$B$4:$Q$239,16,0)</f>
        <v/>
      </c>
      <c r="K151" s="40" t="str">
        <f>VLOOKUP(G151,[1]Tabulka!$B$4:$Q$239,16,0)</f>
        <v/>
      </c>
      <c r="L151" s="43">
        <f>IF($E151="N",'[1]pravidla turnaje'!$A$6,IF($H151&gt;$I151,IF(OR($W151="PP",W151="SN"),'[1]pravidla turnaje'!$A$3,'[1]pravidla turnaje'!$A$2),IF($H151&lt;$I151,IF(OR($W151="PP",W151="SN"),'[1]pravidla turnaje'!$A$5,'[1]pravidla turnaje'!$A$6),'[1]pravidla turnaje'!$A$4)))</f>
        <v>0</v>
      </c>
      <c r="M151" s="40">
        <f>IF($E151="N",'[1]pravidla turnaje'!$A$6,IF($H151&lt;$I151,IF(OR($W151="PP",$W151="SN"),'[1]pravidla turnaje'!$A$3,'[1]pravidla turnaje'!$A$2),IF($H151&gt;$I151,IF(OR($W151="PP",$W151="SN"),'[1]pravidla turnaje'!$A$5,'[1]pravidla turnaje'!$A$6),'[1]pravidla turnaje'!$A$4)))</f>
        <v>0</v>
      </c>
      <c r="N151" s="43">
        <f t="shared" si="17"/>
        <v>81</v>
      </c>
      <c r="O151" s="44">
        <f t="shared" si="17"/>
        <v>85</v>
      </c>
      <c r="P151" s="45" t="str">
        <f>VLOOKUP($C151,'[1]pravidla turnaje'!$A$64:$B$83,2,0)</f>
        <v>H</v>
      </c>
      <c r="Q151" s="46" t="str">
        <f t="shared" si="23"/>
        <v>14:40 - 14:50</v>
      </c>
      <c r="R151" s="47" t="s">
        <v>181</v>
      </c>
      <c r="S151" s="48" t="str">
        <f>IFERROR(VLOOKUP(F151,[1]Tabulka!$B$4:$C$239,2,0),"")</f>
        <v>Neliba / 
Zbořil</v>
      </c>
      <c r="T151" s="49" t="str">
        <f>IFERROR(VLOOKUP(G151,[1]Tabulka!$B$4:$C$239,2,0),"")</f>
        <v>Švácha / 
Maňák</v>
      </c>
      <c r="U151" s="50"/>
      <c r="V151" s="51"/>
      <c r="W151" s="52"/>
      <c r="X151" s="53"/>
      <c r="Y151" s="54"/>
      <c r="Z151" s="53"/>
      <c r="AA151" s="54"/>
      <c r="AB151" s="55" t="s">
        <v>31</v>
      </c>
      <c r="AC151" s="56" t="str">
        <f t="shared" si="19"/>
        <v>A38</v>
      </c>
      <c r="AD151" s="57">
        <f>COUNTIF($AB$3:$AB151,AB151)</f>
        <v>38</v>
      </c>
      <c r="AE151" s="58">
        <f>IF(AD151=1,'[1]pravidla turnaje'!$C$60,VLOOKUP(CONCATENATE(AB151,AD151-1),$AC$2:$AF150,3,0)+VLOOKUP(CONCATENATE(AB151,AD151-1),$AC$2:$AF150,4,0))</f>
        <v>0.61111111111111027</v>
      </c>
      <c r="AF151" s="59">
        <f>IF($E151="",('[1]pravidla turnaje'!#REF!/24/60),(VLOOKUP("x",'[1]pravidla turnaje'!$A$31:$D$58,4,0)/60/24))</f>
        <v>6.9444444444444441E-3</v>
      </c>
    </row>
    <row r="152" spans="1:32" ht="19" thickBot="1">
      <c r="A152" s="39">
        <f t="shared" si="11"/>
        <v>80</v>
      </c>
      <c r="B152" s="39">
        <f t="shared" si="11"/>
        <v>80</v>
      </c>
      <c r="C152" s="39">
        <f t="shared" si="12"/>
        <v>80</v>
      </c>
      <c r="D152" s="40" t="str">
        <f t="shared" si="21"/>
        <v>83_84</v>
      </c>
      <c r="E152" s="41" t="str">
        <f t="shared" si="22"/>
        <v>N</v>
      </c>
      <c r="F152" s="78">
        <v>83</v>
      </c>
      <c r="G152" s="78">
        <v>84</v>
      </c>
      <c r="H152" s="39" t="str">
        <f t="shared" si="20"/>
        <v/>
      </c>
      <c r="I152" s="40" t="str">
        <f t="shared" si="20"/>
        <v/>
      </c>
      <c r="J152" s="43" t="str">
        <f>VLOOKUP(F152,[1]Tabulka!$B$4:$Q$239,16,0)</f>
        <v/>
      </c>
      <c r="K152" s="40" t="str">
        <f>VLOOKUP(G152,[1]Tabulka!$B$4:$Q$239,16,0)</f>
        <v/>
      </c>
      <c r="L152" s="43">
        <f>IF($E152="N",'[1]pravidla turnaje'!$A$6,IF($H152&gt;$I152,IF(OR($W152="PP",W152="SN"),'[1]pravidla turnaje'!$A$3,'[1]pravidla turnaje'!$A$2),IF($H152&lt;$I152,IF(OR($W152="PP",W152="SN"),'[1]pravidla turnaje'!$A$5,'[1]pravidla turnaje'!$A$6),'[1]pravidla turnaje'!$A$4)))</f>
        <v>0</v>
      </c>
      <c r="M152" s="40">
        <f>IF($E152="N",'[1]pravidla turnaje'!$A$6,IF($H152&lt;$I152,IF(OR($W152="PP",$W152="SN"),'[1]pravidla turnaje'!$A$3,'[1]pravidla turnaje'!$A$2),IF($H152&gt;$I152,IF(OR($W152="PP",$W152="SN"),'[1]pravidla turnaje'!$A$5,'[1]pravidla turnaje'!$A$6),'[1]pravidla turnaje'!$A$4)))</f>
        <v>0</v>
      </c>
      <c r="N152" s="43">
        <f t="shared" si="17"/>
        <v>83</v>
      </c>
      <c r="O152" s="44">
        <f t="shared" si="17"/>
        <v>84</v>
      </c>
      <c r="P152" s="45" t="str">
        <f>VLOOKUP($C152,'[1]pravidla turnaje'!$A$64:$B$83,2,0)</f>
        <v>H</v>
      </c>
      <c r="Q152" s="46" t="str">
        <f t="shared" si="23"/>
        <v>14:40 - 14:50</v>
      </c>
      <c r="R152" s="47" t="s">
        <v>182</v>
      </c>
      <c r="S152" s="48" t="str">
        <f>IFERROR(VLOOKUP(F152,[1]Tabulka!$B$4:$C$239,2,0),"")</f>
        <v>Štěpánek / 
Miško</v>
      </c>
      <c r="T152" s="49" t="str">
        <f>IFERROR(VLOOKUP(G152,[1]Tabulka!$B$4:$C$239,2,0),"")</f>
        <v>Mařík / 
Kryštof</v>
      </c>
      <c r="U152" s="50"/>
      <c r="V152" s="51"/>
      <c r="W152" s="52"/>
      <c r="X152" s="53"/>
      <c r="Y152" s="54"/>
      <c r="Z152" s="53"/>
      <c r="AA152" s="54"/>
      <c r="AB152" s="55" t="s">
        <v>33</v>
      </c>
      <c r="AC152" s="56" t="str">
        <f t="shared" si="19"/>
        <v>B38</v>
      </c>
      <c r="AD152" s="57">
        <f>COUNTIF($AB$3:$AB152,AB152)</f>
        <v>38</v>
      </c>
      <c r="AE152" s="58">
        <f>IF(AD152=1,'[1]pravidla turnaje'!$C$60,VLOOKUP(CONCATENATE(AB152,AD152-1),$AC$2:$AF151,3,0)+VLOOKUP(CONCATENATE(AB152,AD152-1),$AC$2:$AF151,4,0))</f>
        <v>0.61111111111111027</v>
      </c>
      <c r="AF152" s="59">
        <f>IF($E152="",('[1]pravidla turnaje'!#REF!/24/60),(VLOOKUP("x",'[1]pravidla turnaje'!$A$31:$D$58,4,0)/60/24))</f>
        <v>6.9444444444444441E-3</v>
      </c>
    </row>
    <row r="153" spans="1:32" ht="18">
      <c r="A153" s="79">
        <f t="shared" si="11"/>
        <v>90</v>
      </c>
      <c r="B153" s="79">
        <f t="shared" si="11"/>
        <v>90</v>
      </c>
      <c r="C153" s="79">
        <f t="shared" si="12"/>
        <v>90</v>
      </c>
      <c r="D153" s="80" t="str">
        <f t="shared" si="21"/>
        <v>91_95</v>
      </c>
      <c r="E153" s="81" t="str">
        <f t="shared" si="22"/>
        <v>N</v>
      </c>
      <c r="F153" s="82">
        <v>91</v>
      </c>
      <c r="G153" s="82">
        <v>95</v>
      </c>
      <c r="H153" s="79" t="str">
        <f t="shared" si="20"/>
        <v/>
      </c>
      <c r="I153" s="80" t="str">
        <f t="shared" si="20"/>
        <v/>
      </c>
      <c r="J153" s="83" t="str">
        <f>VLOOKUP(F153,[1]Tabulka!$B$4:$Q$239,16,0)</f>
        <v/>
      </c>
      <c r="K153" s="80" t="str">
        <f>VLOOKUP(G153,[1]Tabulka!$B$4:$Q$239,16,0)</f>
        <v/>
      </c>
      <c r="L153" s="83">
        <f>IF($E153="N",'[1]pravidla turnaje'!$A$6,IF($H153&gt;$I153,IF(OR($W153="PP",W153="SN"),'[1]pravidla turnaje'!$A$3,'[1]pravidla turnaje'!$A$2),IF($H153&lt;$I153,IF(OR($W153="PP",W153="SN"),'[1]pravidla turnaje'!$A$5,'[1]pravidla turnaje'!$A$6),'[1]pravidla turnaje'!$A$4)))</f>
        <v>0</v>
      </c>
      <c r="M153" s="80">
        <f>IF($E153="N",'[1]pravidla turnaje'!$A$6,IF($H153&lt;$I153,IF(OR($W153="PP",$W153="SN"),'[1]pravidla turnaje'!$A$3,'[1]pravidla turnaje'!$A$2),IF($H153&gt;$I153,IF(OR($W153="PP",$W153="SN"),'[1]pravidla turnaje'!$A$5,'[1]pravidla turnaje'!$A$6),'[1]pravidla turnaje'!$A$4)))</f>
        <v>0</v>
      </c>
      <c r="N153" s="83">
        <f t="shared" si="17"/>
        <v>91</v>
      </c>
      <c r="O153" s="84">
        <f t="shared" si="17"/>
        <v>95</v>
      </c>
      <c r="P153" s="85" t="str">
        <f>VLOOKUP($C153,'[1]pravidla turnaje'!$A$64:$B$83,2,0)</f>
        <v>I</v>
      </c>
      <c r="Q153" s="86" t="str">
        <f t="shared" si="23"/>
        <v>14:40 - 14:50</v>
      </c>
      <c r="R153" s="47" t="s">
        <v>183</v>
      </c>
      <c r="S153" s="88" t="str">
        <f>IFERROR(VLOOKUP(F153,[1]Tabulka!$B$4:$C$239,2,0),"")</f>
        <v>Pechatý / 
Holub</v>
      </c>
      <c r="T153" s="89" t="str">
        <f>IFERROR(VLOOKUP(G153,[1]Tabulka!$B$4:$C$239,2,0),"")</f>
        <v>Syryčanský / 
Hrstka</v>
      </c>
      <c r="U153" s="90"/>
      <c r="V153" s="91"/>
      <c r="W153" s="92"/>
      <c r="X153" s="93"/>
      <c r="Y153" s="94"/>
      <c r="Z153" s="93"/>
      <c r="AA153" s="94"/>
      <c r="AB153" s="95" t="s">
        <v>35</v>
      </c>
      <c r="AC153" s="56" t="str">
        <f t="shared" si="19"/>
        <v>C38</v>
      </c>
      <c r="AD153" s="57">
        <f>COUNTIF($AB$3:$AB153,AB153)</f>
        <v>38</v>
      </c>
      <c r="AE153" s="58">
        <f>IF(AD153=1,'[1]pravidla turnaje'!$C$60,VLOOKUP(CONCATENATE(AB153,AD153-1),$AC$2:$AF152,3,0)+VLOOKUP(CONCATENATE(AB153,AD153-1),$AC$2:$AF152,4,0))</f>
        <v>0.61111111111111027</v>
      </c>
      <c r="AF153" s="59">
        <f>IF($E153="",('[1]pravidla turnaje'!#REF!/24/60),(VLOOKUP("x",'[1]pravidla turnaje'!$A$31:$D$58,4,0)/60/24))</f>
        <v>6.9444444444444441E-3</v>
      </c>
    </row>
    <row r="154" spans="1:32" ht="18">
      <c r="A154" s="96">
        <f t="shared" si="11"/>
        <v>90</v>
      </c>
      <c r="B154" s="96">
        <f t="shared" si="11"/>
        <v>90</v>
      </c>
      <c r="C154" s="96">
        <f t="shared" si="12"/>
        <v>90</v>
      </c>
      <c r="D154" s="57" t="str">
        <f t="shared" si="21"/>
        <v>93_94</v>
      </c>
      <c r="E154" s="97" t="str">
        <f t="shared" si="22"/>
        <v>N</v>
      </c>
      <c r="F154" s="98">
        <v>93</v>
      </c>
      <c r="G154" s="98">
        <v>94</v>
      </c>
      <c r="H154" s="96" t="str">
        <f t="shared" si="20"/>
        <v/>
      </c>
      <c r="I154" s="57" t="str">
        <f t="shared" si="20"/>
        <v/>
      </c>
      <c r="J154" s="99" t="str">
        <f>VLOOKUP(F154,[1]Tabulka!$B$4:$Q$239,16,0)</f>
        <v/>
      </c>
      <c r="K154" s="57" t="str">
        <f>VLOOKUP(G154,[1]Tabulka!$B$4:$Q$239,16,0)</f>
        <v/>
      </c>
      <c r="L154" s="99">
        <f>IF($E154="N",'[1]pravidla turnaje'!$A$6,IF($H154&gt;$I154,IF(OR($W154="PP",W154="SN"),'[1]pravidla turnaje'!$A$3,'[1]pravidla turnaje'!$A$2),IF($H154&lt;$I154,IF(OR($W154="PP",W154="SN"),'[1]pravidla turnaje'!$A$5,'[1]pravidla turnaje'!$A$6),'[1]pravidla turnaje'!$A$4)))</f>
        <v>0</v>
      </c>
      <c r="M154" s="57">
        <f>IF($E154="N",'[1]pravidla turnaje'!$A$6,IF($H154&lt;$I154,IF(OR($W154="PP",$W154="SN"),'[1]pravidla turnaje'!$A$3,'[1]pravidla turnaje'!$A$2),IF($H154&gt;$I154,IF(OR($W154="PP",$W154="SN"),'[1]pravidla turnaje'!$A$5,'[1]pravidla turnaje'!$A$6),'[1]pravidla turnaje'!$A$4)))</f>
        <v>0</v>
      </c>
      <c r="N154" s="99">
        <f t="shared" si="17"/>
        <v>93</v>
      </c>
      <c r="O154" s="100">
        <f t="shared" si="17"/>
        <v>94</v>
      </c>
      <c r="P154" s="45" t="str">
        <f>VLOOKUP($C154,'[1]pravidla turnaje'!$A$64:$B$83,2,0)</f>
        <v>I</v>
      </c>
      <c r="Q154" s="46" t="str">
        <f t="shared" si="23"/>
        <v>14:40 - 14:50</v>
      </c>
      <c r="R154" s="47" t="s">
        <v>184</v>
      </c>
      <c r="S154" s="48" t="str">
        <f>IFERROR(VLOOKUP(F154,[1]Tabulka!$B$4:$C$239,2,0),"")</f>
        <v>Černý / 
Novotný</v>
      </c>
      <c r="T154" s="49" t="str">
        <f>IFERROR(VLOOKUP(G154,[1]Tabulka!$B$4:$C$239,2,0),"")</f>
        <v>Kühnel / 
Černý</v>
      </c>
      <c r="U154" s="50"/>
      <c r="V154" s="51"/>
      <c r="W154" s="52"/>
      <c r="X154" s="53"/>
      <c r="Y154" s="54"/>
      <c r="Z154" s="53"/>
      <c r="AA154" s="54"/>
      <c r="AB154" s="55" t="s">
        <v>5</v>
      </c>
      <c r="AC154" s="56" t="str">
        <f t="shared" si="19"/>
        <v>D38</v>
      </c>
      <c r="AD154" s="57">
        <f>COUNTIF($AB$3:$AB154,AB154)</f>
        <v>38</v>
      </c>
      <c r="AE154" s="58">
        <f>IF(AD154=1,'[1]pravidla turnaje'!$C$60,VLOOKUP(CONCATENATE(AB154,AD154-1),$AC$2:$AF153,3,0)+VLOOKUP(CONCATENATE(AB154,AD154-1),$AC$2:$AF153,4,0))</f>
        <v>0.61111111111111027</v>
      </c>
      <c r="AF154" s="59">
        <f>IF($E154="",('[1]pravidla turnaje'!#REF!/24/60),(VLOOKUP("x",'[1]pravidla turnaje'!$A$31:$D$58,4,0)/60/24))</f>
        <v>6.9444444444444441E-3</v>
      </c>
    </row>
    <row r="155" spans="1:32" ht="18">
      <c r="A155" s="96">
        <f t="shared" si="11"/>
        <v>100</v>
      </c>
      <c r="B155" s="96">
        <f t="shared" si="11"/>
        <v>100</v>
      </c>
      <c r="C155" s="96">
        <f t="shared" si="12"/>
        <v>100</v>
      </c>
      <c r="D155" s="101" t="str">
        <f t="shared" si="21"/>
        <v>101_105</v>
      </c>
      <c r="E155" s="102" t="str">
        <f t="shared" si="22"/>
        <v>N</v>
      </c>
      <c r="F155" s="98">
        <v>101</v>
      </c>
      <c r="G155" s="98">
        <v>105</v>
      </c>
      <c r="H155" s="103" t="str">
        <f t="shared" si="20"/>
        <v/>
      </c>
      <c r="I155" s="101" t="str">
        <f t="shared" si="20"/>
        <v/>
      </c>
      <c r="J155" s="104" t="str">
        <f>VLOOKUP(F155,[1]Tabulka!$B$4:$Q$239,16,0)</f>
        <v/>
      </c>
      <c r="K155" s="101" t="str">
        <f>VLOOKUP(G155,[1]Tabulka!$B$4:$Q$239,16,0)</f>
        <v/>
      </c>
      <c r="L155" s="104">
        <f>IF($E155="N",'[1]pravidla turnaje'!$A$6,IF($H155&gt;$I155,IF(OR($W155="PP",W155="SN"),'[1]pravidla turnaje'!$A$3,'[1]pravidla turnaje'!$A$2),IF($H155&lt;$I155,IF(OR($W155="PP",W155="SN"),'[1]pravidla turnaje'!$A$5,'[1]pravidla turnaje'!$A$6),'[1]pravidla turnaje'!$A$4)))</f>
        <v>0</v>
      </c>
      <c r="M155" s="101">
        <f>IF($E155="N",'[1]pravidla turnaje'!$A$6,IF($H155&lt;$I155,IF(OR($W155="PP",$W155="SN"),'[1]pravidla turnaje'!$A$3,'[1]pravidla turnaje'!$A$2),IF($H155&gt;$I155,IF(OR($W155="PP",$W155="SN"),'[1]pravidla turnaje'!$A$5,'[1]pravidla turnaje'!$A$6),'[1]pravidla turnaje'!$A$4)))</f>
        <v>0</v>
      </c>
      <c r="N155" s="104">
        <f t="shared" si="17"/>
        <v>101</v>
      </c>
      <c r="O155" s="105">
        <f t="shared" si="17"/>
        <v>105</v>
      </c>
      <c r="P155" s="45" t="str">
        <f>VLOOKUP($C155,'[1]pravidla turnaje'!$A$64:$B$83,2,0)</f>
        <v>J</v>
      </c>
      <c r="Q155" s="46" t="str">
        <f t="shared" si="23"/>
        <v>14:50 - 15:00</v>
      </c>
      <c r="R155" s="47" t="s">
        <v>185</v>
      </c>
      <c r="S155" s="48" t="str">
        <f>IFERROR(VLOOKUP(F155,[1]Tabulka!$B$4:$C$239,2,0),"")</f>
        <v>Antůšek / 
Řečník</v>
      </c>
      <c r="T155" s="49" t="str">
        <f>IFERROR(VLOOKUP(G155,[1]Tabulka!$B$4:$C$239,2,0),"")</f>
        <v>Gerhard / 
Slivoně</v>
      </c>
      <c r="U155" s="50"/>
      <c r="V155" s="51"/>
      <c r="W155" s="106"/>
      <c r="X155" s="53"/>
      <c r="Y155" s="54"/>
      <c r="Z155" s="53"/>
      <c r="AA155" s="54"/>
      <c r="AB155" s="55" t="s">
        <v>31</v>
      </c>
      <c r="AC155" s="56" t="str">
        <f t="shared" si="19"/>
        <v>A39</v>
      </c>
      <c r="AD155" s="57">
        <f>COUNTIF($AB$3:$AB155,AB155)</f>
        <v>39</v>
      </c>
      <c r="AE155" s="58">
        <f>IF(AD155=1,'[1]pravidla turnaje'!$C$60,VLOOKUP(CONCATENATE(AB155,AD155-1),$AC$2:$AF154,3,0)+VLOOKUP(CONCATENATE(AB155,AD155-1),$AC$2:$AF154,4,0))</f>
        <v>0.61805555555555469</v>
      </c>
      <c r="AF155" s="59">
        <f>IF($E155="",('[1]pravidla turnaje'!#REF!/24/60),(VLOOKUP("x",'[1]pravidla turnaje'!$A$31:$D$58,4,0)/60/24))</f>
        <v>6.9444444444444441E-3</v>
      </c>
    </row>
    <row r="156" spans="1:32" ht="18">
      <c r="A156" s="39">
        <f t="shared" si="11"/>
        <v>100</v>
      </c>
      <c r="B156" s="39">
        <f t="shared" si="11"/>
        <v>100</v>
      </c>
      <c r="C156" s="39">
        <f t="shared" si="12"/>
        <v>100</v>
      </c>
      <c r="D156" s="107" t="str">
        <f t="shared" si="21"/>
        <v>103_104</v>
      </c>
      <c r="E156" s="26" t="str">
        <f t="shared" si="22"/>
        <v>N</v>
      </c>
      <c r="F156" s="108">
        <v>103</v>
      </c>
      <c r="G156" s="108">
        <v>104</v>
      </c>
      <c r="H156" s="109" t="str">
        <f t="shared" si="20"/>
        <v/>
      </c>
      <c r="I156" s="107" t="str">
        <f t="shared" si="20"/>
        <v/>
      </c>
      <c r="J156" s="110" t="str">
        <f>VLOOKUP(F156,[1]Tabulka!$B$4:$Q$239,16,0)</f>
        <v/>
      </c>
      <c r="K156" s="107" t="str">
        <f>VLOOKUP(G156,[1]Tabulka!$B$4:$Q$239,16,0)</f>
        <v/>
      </c>
      <c r="L156" s="110">
        <f>IF($E156="N",'[1]pravidla turnaje'!$A$6,IF($H156&gt;$I156,IF(OR($W156="PP",W156="SN"),'[1]pravidla turnaje'!$A$3,'[1]pravidla turnaje'!$A$2),IF($H156&lt;$I156,IF(OR($W156="PP",W156="SN"),'[1]pravidla turnaje'!$A$5,'[1]pravidla turnaje'!$A$6),'[1]pravidla turnaje'!$A$4)))</f>
        <v>0</v>
      </c>
      <c r="M156" s="107">
        <f>IF($E156="N",'[1]pravidla turnaje'!$A$6,IF($H156&lt;$I156,IF(OR($W156="PP",$W156="SN"),'[1]pravidla turnaje'!$A$3,'[1]pravidla turnaje'!$A$2),IF($H156&gt;$I156,IF(OR($W156="PP",$W156="SN"),'[1]pravidla turnaje'!$A$5,'[1]pravidla turnaje'!$A$6),'[1]pravidla turnaje'!$A$4)))</f>
        <v>0</v>
      </c>
      <c r="N156" s="110">
        <f t="shared" si="17"/>
        <v>103</v>
      </c>
      <c r="O156" s="111">
        <f t="shared" si="17"/>
        <v>104</v>
      </c>
      <c r="P156" s="112" t="str">
        <f>VLOOKUP($C156,'[1]pravidla turnaje'!$A$64:$B$83,2,0)</f>
        <v>J</v>
      </c>
      <c r="Q156" s="113" t="str">
        <f t="shared" si="23"/>
        <v>14:50 - 15:00</v>
      </c>
      <c r="R156" s="47" t="s">
        <v>186</v>
      </c>
      <c r="S156" s="115" t="str">
        <f>IFERROR(VLOOKUP(F156,[1]Tabulka!$B$4:$C$239,2,0),"")</f>
        <v>Rudiš / 
Rudiš</v>
      </c>
      <c r="T156" s="116" t="str">
        <f>IFERROR(VLOOKUP(G156,[1]Tabulka!$B$4:$C$239,2,0),"")</f>
        <v>Hrdlička / 
Dvořák</v>
      </c>
      <c r="U156" s="117"/>
      <c r="V156" s="118"/>
      <c r="W156" s="119"/>
      <c r="X156" s="120"/>
      <c r="Y156" s="121"/>
      <c r="Z156" s="120"/>
      <c r="AA156" s="121"/>
      <c r="AB156" s="122" t="s">
        <v>33</v>
      </c>
      <c r="AC156" s="56" t="str">
        <f t="shared" si="19"/>
        <v>B39</v>
      </c>
      <c r="AD156" s="57">
        <f>COUNTIF($AB$3:$AB156,AB156)</f>
        <v>39</v>
      </c>
      <c r="AE156" s="58">
        <f>IF(AD156=1,'[1]pravidla turnaje'!$C$60,VLOOKUP(CONCATENATE(AB156,AD156-1),$AC$2:$AF155,3,0)+VLOOKUP(CONCATENATE(AB156,AD156-1),$AC$2:$AF155,4,0))</f>
        <v>0.61805555555555469</v>
      </c>
      <c r="AF156" s="59">
        <f>IF($E156="",('[1]pravidla turnaje'!#REF!/24/60),(VLOOKUP("x",'[1]pravidla turnaje'!$A$31:$D$58,4,0)/60/24))</f>
        <v>6.9444444444444441E-3</v>
      </c>
    </row>
    <row r="157" spans="1:32" ht="18">
      <c r="A157" s="39">
        <f t="shared" si="11"/>
        <v>110</v>
      </c>
      <c r="B157" s="39">
        <f t="shared" si="11"/>
        <v>110</v>
      </c>
      <c r="C157" s="39">
        <f t="shared" si="12"/>
        <v>110</v>
      </c>
      <c r="D157" s="107" t="str">
        <f t="shared" si="21"/>
        <v>111_115</v>
      </c>
      <c r="E157" s="26" t="str">
        <f t="shared" si="22"/>
        <v>N</v>
      </c>
      <c r="F157" s="63">
        <v>111</v>
      </c>
      <c r="G157" s="63">
        <v>115</v>
      </c>
      <c r="H157" s="109" t="str">
        <f t="shared" si="20"/>
        <v/>
      </c>
      <c r="I157" s="107" t="str">
        <f t="shared" si="20"/>
        <v/>
      </c>
      <c r="J157" s="110" t="str">
        <f>VLOOKUP(F157,[1]Tabulka!$B$4:$Q$239,16,0)</f>
        <v/>
      </c>
      <c r="K157" s="107" t="str">
        <f>VLOOKUP(G157,[1]Tabulka!$B$4:$Q$239,16,0)</f>
        <v/>
      </c>
      <c r="L157" s="110">
        <f>IF($E157="N",'[1]pravidla turnaje'!$A$6,IF($H157&gt;$I157,IF(OR($W157="PP",W157="SN"),'[1]pravidla turnaje'!$A$3,'[1]pravidla turnaje'!$A$2),IF($H157&lt;$I157,IF(OR($W157="PP",W157="SN"),'[1]pravidla turnaje'!$A$5,'[1]pravidla turnaje'!$A$6),'[1]pravidla turnaje'!$A$4)))</f>
        <v>0</v>
      </c>
      <c r="M157" s="107">
        <f>IF($E157="N",'[1]pravidla turnaje'!$A$6,IF($H157&lt;$I157,IF(OR($W157="PP",$W157="SN"),'[1]pravidla turnaje'!$A$3,'[1]pravidla turnaje'!$A$2),IF($H157&gt;$I157,IF(OR($W157="PP",$W157="SN"),'[1]pravidla turnaje'!$A$5,'[1]pravidla turnaje'!$A$6),'[1]pravidla turnaje'!$A$4)))</f>
        <v>0</v>
      </c>
      <c r="N157" s="110">
        <f t="shared" ref="N157:O162" si="24">IF(EXACT($J157,$K157),F157,"")</f>
        <v>111</v>
      </c>
      <c r="O157" s="111">
        <f t="shared" si="24"/>
        <v>115</v>
      </c>
      <c r="P157" s="45" t="str">
        <f>VLOOKUP($C157,'[1]pravidla turnaje'!$A$64:$B$83,2,0)</f>
        <v>K</v>
      </c>
      <c r="Q157" s="46" t="str">
        <f t="shared" si="23"/>
        <v>14:50 - 15:00</v>
      </c>
      <c r="R157" s="47" t="s">
        <v>187</v>
      </c>
      <c r="S157" s="48" t="str">
        <f>IFERROR(VLOOKUP(F157,[1]Tabulka!$B$4:$C$239,2,0),"")</f>
        <v>Raboch / 
Weiss</v>
      </c>
      <c r="T157" s="49" t="str">
        <f>IFERROR(VLOOKUP(G157,[1]Tabulka!$B$4:$C$239,2,0),"")</f>
        <v>Hanžl / 
Beran</v>
      </c>
      <c r="U157" s="50"/>
      <c r="V157" s="51"/>
      <c r="W157" s="106"/>
      <c r="X157" s="53"/>
      <c r="Y157" s="54"/>
      <c r="Z157" s="53"/>
      <c r="AA157" s="54"/>
      <c r="AB157" s="55" t="s">
        <v>35</v>
      </c>
      <c r="AC157" s="56" t="str">
        <f t="shared" si="19"/>
        <v>C39</v>
      </c>
      <c r="AD157" s="57">
        <f>COUNTIF($AB$3:$AB157,AB157)</f>
        <v>39</v>
      </c>
      <c r="AE157" s="58">
        <f>IF(AD157=1,'[1]pravidla turnaje'!$C$60,VLOOKUP(CONCATENATE(AB157,AD157-1),$AC$2:$AF156,3,0)+VLOOKUP(CONCATENATE(AB157,AD157-1),$AC$2:$AF156,4,0))</f>
        <v>0.61805555555555469</v>
      </c>
      <c r="AF157" s="59">
        <f>IF($E157="",('[1]pravidla turnaje'!#REF!/24/60),(VLOOKUP("x",'[1]pravidla turnaje'!$A$31:$D$58,4,0)/60/24))</f>
        <v>6.9444444444444441E-3</v>
      </c>
    </row>
    <row r="158" spans="1:32" ht="18">
      <c r="A158" s="39">
        <f t="shared" si="11"/>
        <v>110</v>
      </c>
      <c r="B158" s="39">
        <f t="shared" si="11"/>
        <v>110</v>
      </c>
      <c r="C158" s="39">
        <f t="shared" si="12"/>
        <v>110</v>
      </c>
      <c r="D158" s="107" t="str">
        <f t="shared" si="21"/>
        <v>113_114</v>
      </c>
      <c r="E158" s="26" t="str">
        <f t="shared" si="22"/>
        <v>N</v>
      </c>
      <c r="F158" s="63">
        <v>113</v>
      </c>
      <c r="G158" s="63">
        <v>114</v>
      </c>
      <c r="H158" s="109" t="str">
        <f t="shared" ref="H158:I173" si="25">IF($E158&lt;&gt;"N",U158,"")</f>
        <v/>
      </c>
      <c r="I158" s="107" t="str">
        <f t="shared" si="25"/>
        <v/>
      </c>
      <c r="J158" s="110" t="str">
        <f>VLOOKUP(F158,[1]Tabulka!$B$4:$Q$239,16,0)</f>
        <v/>
      </c>
      <c r="K158" s="107" t="str">
        <f>VLOOKUP(G158,[1]Tabulka!$B$4:$Q$239,16,0)</f>
        <v/>
      </c>
      <c r="L158" s="110">
        <f>IF($E158="N",'[1]pravidla turnaje'!$A$6,IF($H158&gt;$I158,IF(OR($W158="PP",W158="SN"),'[1]pravidla turnaje'!$A$3,'[1]pravidla turnaje'!$A$2),IF($H158&lt;$I158,IF(OR($W158="PP",W158="SN"),'[1]pravidla turnaje'!$A$5,'[1]pravidla turnaje'!$A$6),'[1]pravidla turnaje'!$A$4)))</f>
        <v>0</v>
      </c>
      <c r="M158" s="107">
        <f>IF($E158="N",'[1]pravidla turnaje'!$A$6,IF($H158&lt;$I158,IF(OR($W158="PP",$W158="SN"),'[1]pravidla turnaje'!$A$3,'[1]pravidla turnaje'!$A$2),IF($H158&gt;$I158,IF(OR($W158="PP",$W158="SN"),'[1]pravidla turnaje'!$A$5,'[1]pravidla turnaje'!$A$6),'[1]pravidla turnaje'!$A$4)))</f>
        <v>0</v>
      </c>
      <c r="N158" s="110">
        <f t="shared" si="24"/>
        <v>113</v>
      </c>
      <c r="O158" s="111">
        <f t="shared" si="24"/>
        <v>114</v>
      </c>
      <c r="P158" s="45" t="str">
        <f>VLOOKUP($C158,'[1]pravidla turnaje'!$A$64:$B$83,2,0)</f>
        <v>K</v>
      </c>
      <c r="Q158" s="46" t="str">
        <f t="shared" si="23"/>
        <v>14:50 - 15:00</v>
      </c>
      <c r="R158" s="47" t="s">
        <v>188</v>
      </c>
      <c r="S158" s="48" t="str">
        <f>IFERROR(VLOOKUP(F158,[1]Tabulka!$B$4:$C$239,2,0),"")</f>
        <v>Hrubá / 
Doležal</v>
      </c>
      <c r="T158" s="49" t="str">
        <f>IFERROR(VLOOKUP(G158,[1]Tabulka!$B$4:$C$239,2,0),"")</f>
        <v>Malý / 
Topš</v>
      </c>
      <c r="U158" s="50"/>
      <c r="V158" s="51"/>
      <c r="W158" s="106"/>
      <c r="X158" s="53"/>
      <c r="Y158" s="54"/>
      <c r="Z158" s="53"/>
      <c r="AA158" s="54"/>
      <c r="AB158" s="55" t="s">
        <v>5</v>
      </c>
      <c r="AC158" s="56" t="str">
        <f t="shared" si="19"/>
        <v>D39</v>
      </c>
      <c r="AD158" s="57">
        <f>COUNTIF($AB$3:$AB158,AB158)</f>
        <v>39</v>
      </c>
      <c r="AE158" s="58">
        <f>IF(AD158=1,'[1]pravidla turnaje'!$C$60,VLOOKUP(CONCATENATE(AB158,AD158-1),$AC$2:$AF157,3,0)+VLOOKUP(CONCATENATE(AB158,AD158-1),$AC$2:$AF157,4,0))</f>
        <v>0.61805555555555469</v>
      </c>
      <c r="AF158" s="59">
        <f>IF($E158="",('[1]pravidla turnaje'!#REF!/24/60),(VLOOKUP("x",'[1]pravidla turnaje'!$A$31:$D$58,4,0)/60/24))</f>
        <v>6.9444444444444441E-3</v>
      </c>
    </row>
    <row r="159" spans="1:32" ht="18">
      <c r="A159" s="39">
        <f t="shared" si="11"/>
        <v>120</v>
      </c>
      <c r="B159" s="39">
        <f t="shared" si="11"/>
        <v>120</v>
      </c>
      <c r="C159" s="39">
        <f t="shared" si="12"/>
        <v>120</v>
      </c>
      <c r="D159" s="107" t="str">
        <f t="shared" si="21"/>
        <v>121_125</v>
      </c>
      <c r="E159" s="26" t="str">
        <f t="shared" si="22"/>
        <v>N</v>
      </c>
      <c r="F159" s="63">
        <v>121</v>
      </c>
      <c r="G159" s="63">
        <v>125</v>
      </c>
      <c r="H159" s="109" t="str">
        <f t="shared" si="25"/>
        <v/>
      </c>
      <c r="I159" s="107" t="str">
        <f t="shared" si="25"/>
        <v/>
      </c>
      <c r="J159" s="110" t="str">
        <f>VLOOKUP(F159,[1]Tabulka!$B$4:$Q$239,16,0)</f>
        <v/>
      </c>
      <c r="K159" s="107" t="str">
        <f>VLOOKUP(G159,[1]Tabulka!$B$4:$Q$239,16,0)</f>
        <v/>
      </c>
      <c r="L159" s="110">
        <f>IF($E159="N",'[1]pravidla turnaje'!$A$6,IF($H159&gt;$I159,IF(OR($W159="PP",W159="SN"),'[1]pravidla turnaje'!$A$3,'[1]pravidla turnaje'!$A$2),IF($H159&lt;$I159,IF(OR($W159="PP",W159="SN"),'[1]pravidla turnaje'!$A$5,'[1]pravidla turnaje'!$A$6),'[1]pravidla turnaje'!$A$4)))</f>
        <v>0</v>
      </c>
      <c r="M159" s="107">
        <f>IF($E159="N",'[1]pravidla turnaje'!$A$6,IF($H159&lt;$I159,IF(OR($W159="PP",$W159="SN"),'[1]pravidla turnaje'!$A$3,'[1]pravidla turnaje'!$A$2),IF($H159&gt;$I159,IF(OR($W159="PP",$W159="SN"),'[1]pravidla turnaje'!$A$5,'[1]pravidla turnaje'!$A$6),'[1]pravidla turnaje'!$A$4)))</f>
        <v>0</v>
      </c>
      <c r="N159" s="110">
        <f t="shared" si="24"/>
        <v>121</v>
      </c>
      <c r="O159" s="111">
        <f t="shared" si="24"/>
        <v>125</v>
      </c>
      <c r="P159" s="45" t="str">
        <f>VLOOKUP($C159,'[1]pravidla turnaje'!$A$64:$B$83,2,0)</f>
        <v>L</v>
      </c>
      <c r="Q159" s="46" t="str">
        <f t="shared" si="23"/>
        <v>15:00 - 15:10</v>
      </c>
      <c r="R159" s="47" t="s">
        <v>189</v>
      </c>
      <c r="S159" s="48" t="str">
        <f>IFERROR(VLOOKUP(F159,[1]Tabulka!$B$4:$C$239,2,0),"")</f>
        <v>Petrů / 
Černer</v>
      </c>
      <c r="T159" s="49" t="str">
        <f>IFERROR(VLOOKUP(G159,[1]Tabulka!$B$4:$C$239,2,0),"")</f>
        <v>Kašpárek / 
Sčiklin</v>
      </c>
      <c r="U159" s="50"/>
      <c r="V159" s="51"/>
      <c r="W159" s="106"/>
      <c r="X159" s="53"/>
      <c r="Y159" s="54"/>
      <c r="Z159" s="53"/>
      <c r="AA159" s="54"/>
      <c r="AB159" s="55" t="s">
        <v>31</v>
      </c>
      <c r="AC159" s="56" t="str">
        <f t="shared" si="19"/>
        <v>A40</v>
      </c>
      <c r="AD159" s="57">
        <f>COUNTIF($AB$3:$AB159,AB159)</f>
        <v>40</v>
      </c>
      <c r="AE159" s="58">
        <f>IF(AD159=1,'[1]pravidla turnaje'!$C$60,VLOOKUP(CONCATENATE(AB159,AD159-1),$AC$2:$AF158,3,0)+VLOOKUP(CONCATENATE(AB159,AD159-1),$AC$2:$AF158,4,0))</f>
        <v>0.62499999999999911</v>
      </c>
      <c r="AF159" s="59">
        <f>IF($E159="",('[1]pravidla turnaje'!#REF!/24/60),(VLOOKUP("x",'[1]pravidla turnaje'!$A$31:$D$58,4,0)/60/24))</f>
        <v>6.9444444444444441E-3</v>
      </c>
    </row>
    <row r="160" spans="1:32" ht="18">
      <c r="A160" s="39">
        <f t="shared" si="11"/>
        <v>120</v>
      </c>
      <c r="B160" s="39">
        <f t="shared" si="11"/>
        <v>120</v>
      </c>
      <c r="C160" s="39">
        <f t="shared" si="12"/>
        <v>120</v>
      </c>
      <c r="D160" s="107" t="str">
        <f t="shared" si="21"/>
        <v>123_124</v>
      </c>
      <c r="E160" s="26" t="str">
        <f t="shared" si="22"/>
        <v>N</v>
      </c>
      <c r="F160" s="63">
        <v>123</v>
      </c>
      <c r="G160" s="63">
        <v>124</v>
      </c>
      <c r="H160" s="109" t="str">
        <f t="shared" si="25"/>
        <v/>
      </c>
      <c r="I160" s="107" t="str">
        <f t="shared" si="25"/>
        <v/>
      </c>
      <c r="J160" s="110" t="str">
        <f>VLOOKUP(F160,[1]Tabulka!$B$4:$Q$239,16,0)</f>
        <v/>
      </c>
      <c r="K160" s="107" t="str">
        <f>VLOOKUP(G160,[1]Tabulka!$B$4:$Q$239,16,0)</f>
        <v/>
      </c>
      <c r="L160" s="110">
        <f>IF($E160="N",'[1]pravidla turnaje'!$A$6,IF($H160&gt;$I160,IF(OR($W160="PP",W160="SN"),'[1]pravidla turnaje'!$A$3,'[1]pravidla turnaje'!$A$2),IF($H160&lt;$I160,IF(OR($W160="PP",W160="SN"),'[1]pravidla turnaje'!$A$5,'[1]pravidla turnaje'!$A$6),'[1]pravidla turnaje'!$A$4)))</f>
        <v>0</v>
      </c>
      <c r="M160" s="107">
        <f>IF($E160="N",'[1]pravidla turnaje'!$A$6,IF($H160&lt;$I160,IF(OR($W160="PP",$W160="SN"),'[1]pravidla turnaje'!$A$3,'[1]pravidla turnaje'!$A$2),IF($H160&gt;$I160,IF(OR($W160="PP",$W160="SN"),'[1]pravidla turnaje'!$A$5,'[1]pravidla turnaje'!$A$6),'[1]pravidla turnaje'!$A$4)))</f>
        <v>0</v>
      </c>
      <c r="N160" s="110">
        <f t="shared" si="24"/>
        <v>123</v>
      </c>
      <c r="O160" s="111">
        <f t="shared" si="24"/>
        <v>124</v>
      </c>
      <c r="P160" s="45" t="str">
        <f>VLOOKUP($C160,'[1]pravidla turnaje'!$A$64:$B$83,2,0)</f>
        <v>L</v>
      </c>
      <c r="Q160" s="46" t="str">
        <f t="shared" si="23"/>
        <v>15:00 - 15:10</v>
      </c>
      <c r="R160" s="47" t="s">
        <v>190</v>
      </c>
      <c r="S160" s="48" t="str">
        <f>IFERROR(VLOOKUP(F160,[1]Tabulka!$B$4:$C$239,2,0),"")</f>
        <v>Haklička / 
Závoďančík</v>
      </c>
      <c r="T160" s="49" t="str">
        <f>IFERROR(VLOOKUP(G160,[1]Tabulka!$B$4:$C$239,2,0),"")</f>
        <v>Louvar / 
Cmíral</v>
      </c>
      <c r="U160" s="50"/>
      <c r="V160" s="51"/>
      <c r="W160" s="106"/>
      <c r="X160" s="53"/>
      <c r="Y160" s="54"/>
      <c r="Z160" s="53"/>
      <c r="AA160" s="54"/>
      <c r="AB160" s="55" t="s">
        <v>33</v>
      </c>
      <c r="AC160" s="56" t="str">
        <f t="shared" si="19"/>
        <v>B40</v>
      </c>
      <c r="AD160" s="57">
        <f>COUNTIF($AB$3:$AB160,AB160)</f>
        <v>40</v>
      </c>
      <c r="AE160" s="58">
        <f>IF(AD160=1,'[1]pravidla turnaje'!$C$60,VLOOKUP(CONCATENATE(AB160,AD160-1),$AC$2:$AF159,3,0)+VLOOKUP(CONCATENATE(AB160,AD160-1),$AC$2:$AF159,4,0))</f>
        <v>0.62499999999999911</v>
      </c>
      <c r="AF160" s="59">
        <f>IF($E160="",('[1]pravidla turnaje'!#REF!/24/60),(VLOOKUP("x",'[1]pravidla turnaje'!$A$31:$D$58,4,0)/60/24))</f>
        <v>6.9444444444444441E-3</v>
      </c>
    </row>
    <row r="161" spans="1:32" ht="18">
      <c r="A161" s="39">
        <f t="shared" si="11"/>
        <v>170</v>
      </c>
      <c r="B161" s="39">
        <f t="shared" si="11"/>
        <v>170</v>
      </c>
      <c r="C161" s="39">
        <f t="shared" si="12"/>
        <v>170</v>
      </c>
      <c r="D161" s="107" t="str">
        <f t="shared" si="21"/>
        <v>171_175</v>
      </c>
      <c r="E161" s="26" t="str">
        <f t="shared" si="22"/>
        <v>N</v>
      </c>
      <c r="F161" s="64">
        <v>171</v>
      </c>
      <c r="G161" s="64">
        <v>175</v>
      </c>
      <c r="H161" s="109" t="str">
        <f t="shared" si="25"/>
        <v/>
      </c>
      <c r="I161" s="107" t="str">
        <f t="shared" si="25"/>
        <v/>
      </c>
      <c r="J161" s="110" t="str">
        <f>VLOOKUP(F161,[1]Tabulka!$B$4:$Q$239,16,0)</f>
        <v/>
      </c>
      <c r="K161" s="107" t="str">
        <f>VLOOKUP(G161,[1]Tabulka!$B$4:$Q$239,16,0)</f>
        <v/>
      </c>
      <c r="L161" s="110">
        <f>IF($E161="N",'[1]pravidla turnaje'!$A$6,IF($H161&gt;$I161,IF(OR($W161="PP",W161="SN"),'[1]pravidla turnaje'!$A$3,'[1]pravidla turnaje'!$A$2),IF($H161&lt;$I161,IF(OR($W161="PP",W161="SN"),'[1]pravidla turnaje'!$A$5,'[1]pravidla turnaje'!$A$6),'[1]pravidla turnaje'!$A$4)))</f>
        <v>0</v>
      </c>
      <c r="M161" s="107">
        <f>IF($E161="N",'[1]pravidla turnaje'!$A$6,IF($H161&lt;$I161,IF(OR($W161="PP",$W161="SN"),'[1]pravidla turnaje'!$A$3,'[1]pravidla turnaje'!$A$2),IF($H161&gt;$I161,IF(OR($W161="PP",$W161="SN"),'[1]pravidla turnaje'!$A$5,'[1]pravidla turnaje'!$A$6),'[1]pravidla turnaje'!$A$4)))</f>
        <v>0</v>
      </c>
      <c r="N161" s="110">
        <f t="shared" si="24"/>
        <v>171</v>
      </c>
      <c r="O161" s="111">
        <f t="shared" si="24"/>
        <v>175</v>
      </c>
      <c r="P161" s="65" t="str">
        <f>VLOOKUP($C161,'[1]pravidla turnaje'!$A$64:$B$83,2,0)</f>
        <v>W</v>
      </c>
      <c r="Q161" s="66" t="str">
        <f t="shared" si="23"/>
        <v>15:00 - 15:10</v>
      </c>
      <c r="R161" s="67" t="s">
        <v>191</v>
      </c>
      <c r="S161" s="68" t="str">
        <f>IFERROR(VLOOKUP(F161,[1]Tabulka!$B$4:$C$239,2,0),"")</f>
        <v>Tomanová / 
Pálfyová</v>
      </c>
      <c r="T161" s="69" t="str">
        <f>IFERROR(VLOOKUP(G161,[1]Tabulka!$B$4:$C$239,2,0),"")</f>
        <v>Tomanová / 
Blahníková</v>
      </c>
      <c r="U161" s="70"/>
      <c r="V161" s="71"/>
      <c r="W161" s="106"/>
      <c r="X161" s="72"/>
      <c r="Y161" s="73"/>
      <c r="Z161" s="72"/>
      <c r="AA161" s="73"/>
      <c r="AB161" s="74" t="s">
        <v>35</v>
      </c>
      <c r="AC161" s="56" t="str">
        <f t="shared" si="19"/>
        <v>C40</v>
      </c>
      <c r="AD161" s="57">
        <f>COUNTIF($AB$3:$AB161,AB161)</f>
        <v>40</v>
      </c>
      <c r="AE161" s="58">
        <f>IF(AD161=1,'[1]pravidla turnaje'!$C$60,VLOOKUP(CONCATENATE(AB161,AD161-1),$AC$2:$AF160,3,0)+VLOOKUP(CONCATENATE(AB161,AD161-1),$AC$2:$AF160,4,0))</f>
        <v>0.62499999999999911</v>
      </c>
      <c r="AF161" s="59">
        <f>IF($E161="",('[1]pravidla turnaje'!#REF!/24/60),(VLOOKUP("x",'[1]pravidla turnaje'!$A$31:$D$58,4,0)/60/24))</f>
        <v>6.9444444444444441E-3</v>
      </c>
    </row>
    <row r="162" spans="1:32" ht="23" thickBot="1">
      <c r="A162" s="123">
        <f t="shared" si="11"/>
        <v>170</v>
      </c>
      <c r="B162" s="123">
        <f t="shared" si="11"/>
        <v>170</v>
      </c>
      <c r="C162" s="123">
        <f t="shared" si="12"/>
        <v>170</v>
      </c>
      <c r="D162" s="124" t="str">
        <f t="shared" si="21"/>
        <v>173_174</v>
      </c>
      <c r="E162" s="125" t="str">
        <f t="shared" si="22"/>
        <v>N</v>
      </c>
      <c r="F162" s="126">
        <v>173</v>
      </c>
      <c r="G162" s="126">
        <v>174</v>
      </c>
      <c r="H162" s="127" t="str">
        <f t="shared" si="25"/>
        <v/>
      </c>
      <c r="I162" s="124" t="str">
        <f t="shared" si="25"/>
        <v/>
      </c>
      <c r="J162" s="128" t="str">
        <f>VLOOKUP(F162,[1]Tabulka!$B$4:$Q$239,16,0)</f>
        <v/>
      </c>
      <c r="K162" s="124" t="str">
        <f>VLOOKUP(G162,[1]Tabulka!$B$4:$Q$239,16,0)</f>
        <v/>
      </c>
      <c r="L162" s="128">
        <f>IF($E162="N",'[1]pravidla turnaje'!$A$6,IF($H162&gt;$I162,IF(OR($W162="PP",W162="SN"),'[1]pravidla turnaje'!$A$3,'[1]pravidla turnaje'!$A$2),IF($H162&lt;$I162,IF(OR($W162="PP",W162="SN"),'[1]pravidla turnaje'!$A$5,'[1]pravidla turnaje'!$A$6),'[1]pravidla turnaje'!$A$4)))</f>
        <v>0</v>
      </c>
      <c r="M162" s="124">
        <f>IF($E162="N",'[1]pravidla turnaje'!$A$6,IF($H162&lt;$I162,IF(OR($W162="PP",$W162="SN"),'[1]pravidla turnaje'!$A$3,'[1]pravidla turnaje'!$A$2),IF($H162&gt;$I162,IF(OR($W162="PP",$W162="SN"),'[1]pravidla turnaje'!$A$5,'[1]pravidla turnaje'!$A$6),'[1]pravidla turnaje'!$A$4)))</f>
        <v>0</v>
      </c>
      <c r="N162" s="128">
        <f t="shared" si="24"/>
        <v>173</v>
      </c>
      <c r="O162" s="129">
        <f t="shared" si="24"/>
        <v>174</v>
      </c>
      <c r="P162" s="130" t="str">
        <f>VLOOKUP($C162,'[1]pravidla turnaje'!$A$64:$B$83,2,0)</f>
        <v>W</v>
      </c>
      <c r="Q162" s="131" t="str">
        <f t="shared" si="23"/>
        <v>15:00 - 15:10</v>
      </c>
      <c r="R162" s="132" t="s">
        <v>192</v>
      </c>
      <c r="S162" s="133" t="str">
        <f>IFERROR(VLOOKUP(F162,[1]Tabulka!$B$4:$C$239,2,0),"")</f>
        <v>Klímová / 
Lerchová</v>
      </c>
      <c r="T162" s="134" t="str">
        <f>IFERROR(VLOOKUP(G162,[1]Tabulka!$B$4:$C$239,2,0),"")</f>
        <v>Egersdorfová / 
Kuchyňková</v>
      </c>
      <c r="U162" s="135"/>
      <c r="V162" s="136"/>
      <c r="W162" s="137"/>
      <c r="X162" s="138"/>
      <c r="Y162" s="139"/>
      <c r="Z162" s="138"/>
      <c r="AA162" s="139"/>
      <c r="AB162" s="140" t="s">
        <v>5</v>
      </c>
      <c r="AC162" s="141" t="str">
        <f t="shared" si="19"/>
        <v>D40</v>
      </c>
      <c r="AD162" s="142">
        <f>COUNTIF($AB$3:$AB162,AB162)</f>
        <v>40</v>
      </c>
      <c r="AE162" s="143">
        <f>IF(AD162=1,'[1]pravidla turnaje'!$C$60,VLOOKUP(CONCATENATE(AB162,AD162-1),$AC$2:$AF161,3,0)+VLOOKUP(CONCATENATE(AB162,AD162-1),$AC$2:$AF161,4,0))</f>
        <v>0.62499999999999911</v>
      </c>
      <c r="AF162" s="144">
        <f>IF($E162="",('[1]pravidla turnaje'!#REF!/24/60),(VLOOKUP("x",'[1]pravidla turnaje'!$A$31:$D$58,4,0)/60/24))</f>
        <v>6.9444444444444441E-3</v>
      </c>
    </row>
    <row r="163" spans="1:32" ht="18">
      <c r="A163" s="39">
        <f t="shared" ref="A163:B214" si="26">IFERROR(FLOOR(F163,10),0)</f>
        <v>0</v>
      </c>
      <c r="B163" s="39">
        <f t="shared" si="26"/>
        <v>0</v>
      </c>
      <c r="C163" s="39">
        <f t="shared" ref="C163:C214" si="27">IF(EXACT(A163,B163),A163,"")</f>
        <v>0</v>
      </c>
      <c r="D163" s="40" t="str">
        <f>R163</f>
        <v>P01</v>
      </c>
      <c r="E163" s="41" t="str">
        <f t="shared" si="22"/>
        <v>N</v>
      </c>
      <c r="F163" s="145" t="str">
        <f>IFERROR(IF(LEN(J163)&lt;5,VLOOKUP(J163,[1]Tabulka!$X$4:$Z$239,2,0),IF(VLOOKUP(RIGHT(J163,3),$D$163:$O163,2,0)="N","",IF(LEFT(J163,SEARCH(" ",J163,1)-1)="vítěz",IF(VLOOKUP(RIGHT(J163,3),$D$163:$O163,2,0)="D",VLOOKUP(RIGHT(J163,3),$D$163:$O163,3,0),VLOOKUP(RIGHT(J163,3),$D$163:$O163,4,0)),IF(VLOOKUP(RIGHT(J163,3),$D$163:$O163,2,0)="H",VLOOKUP(RIGHT(J163,3),$D$163:$O163,3,0),VLOOKUP(RIGHT(J163,3),$D$163:$O163,4,0))))),"")</f>
        <v/>
      </c>
      <c r="G163" s="145" t="str">
        <f>IFERROR(IF(LEN(K163)&lt;5,VLOOKUP(K163,[1]Tabulka!$X$4:$Z$239,2,0),IF(VLOOKUP(RIGHT(K163,3),$D$163:$O163,2,0)="N","",IF(LEFT(K163,SEARCH(" ",K163,1)-1)="vítěz",IF(VLOOKUP(RIGHT(K163,3),$D$163:$O163,2,0)="D",VLOOKUP(RIGHT(K163,3),$D$163:$O163,3,0),VLOOKUP(RIGHT(K163,3),$D$163:$O163,4,0)),IF(VLOOKUP(RIGHT(K163,3),$D$163:$O163,2,0)="H",VLOOKUP(RIGHT(K163,3),$D$163:$O163,3,0),VLOOKUP(RIGHT(K163,3),$D$163:$O163,4,0))))),"")</f>
        <v/>
      </c>
      <c r="H163" s="43" t="str">
        <f t="shared" si="25"/>
        <v/>
      </c>
      <c r="I163" s="40" t="str">
        <f t="shared" si="25"/>
        <v/>
      </c>
      <c r="J163" s="146" t="s">
        <v>193</v>
      </c>
      <c r="K163" s="147" t="s">
        <v>194</v>
      </c>
      <c r="L163" s="43">
        <f>IF($E163="N",'[1]pravidla turnaje'!$A$6,IF($H163&gt;$I163,IF(OR($W163="PP",W163="SN"),'[1]pravidla turnaje'!$A$3,'[1]pravidla turnaje'!$A$2),IF($H163&lt;$I163,IF(OR($W163="PP",W163="SN"),'[1]pravidla turnaje'!$A$5,'[1]pravidla turnaje'!$A$6),'[1]pravidla turnaje'!$A$4)))</f>
        <v>0</v>
      </c>
      <c r="M163" s="40">
        <f>IF($E163="N",'[1]pravidla turnaje'!$A$6,IF($H163&lt;$I163,IF(OR($W163="PP",$W163="SN"),'[1]pravidla turnaje'!$A$3,'[1]pravidla turnaje'!$A$2),IF($H163&gt;$I163,IF(OR($W163="PP",$W163="SN"),'[1]pravidla turnaje'!$A$5,'[1]pravidla turnaje'!$A$6),'[1]pravidla turnaje'!$A$4)))</f>
        <v>0</v>
      </c>
      <c r="N163" s="148"/>
      <c r="O163" s="149"/>
      <c r="P163" s="150" t="s">
        <v>195</v>
      </c>
      <c r="Q163" s="151" t="str">
        <f>CONCATENATE(TEXT(AE163,"hh:mm")," - ",TEXT(AE163+AF163,"hh:mm"))</f>
        <v>15:10 - 15:20</v>
      </c>
      <c r="R163" s="152" t="s">
        <v>196</v>
      </c>
      <c r="S163" s="153" t="str">
        <f>CONCATENATE(J163,IF(LEN(J163)=2,"","/"),IF(OR(LEN(J163)=2,F163=""),"",VLOOKUP(F163,[1]Tabulka!$B$4:$X$239,23,0))," - ",CHAR(10),IF(F163="","",VLOOKUP(F163,[1]Tabulka!$B$4:$C$239,2,0)))</f>
        <v xml:space="preserve">3A - 
</v>
      </c>
      <c r="T163" s="154" t="str">
        <f>CONCATENATE(K163,IF(LEN(K163)=2,"","/"),IF(OR(LEN(K163)=2,G163=""),"",VLOOKUP(G163,[1]Tabulka!$B$4:$X$239,23,0))," - ",CHAR(10),IF(G163="","",VLOOKUP(G163,[1]Tabulka!$B$4:$C$239,2,0)))</f>
        <v xml:space="preserve">4B - 
</v>
      </c>
      <c r="U163" s="155"/>
      <c r="V163" s="156"/>
      <c r="W163" s="157"/>
      <c r="X163" s="158"/>
      <c r="Y163" s="159"/>
      <c r="Z163" s="158"/>
      <c r="AA163" s="159"/>
      <c r="AB163" s="160" t="s">
        <v>31</v>
      </c>
      <c r="AC163" s="150" t="str">
        <f t="shared" si="19"/>
        <v>A41</v>
      </c>
      <c r="AD163" s="40">
        <f>COUNTIF($AB$3:$AB163,AB163)</f>
        <v>41</v>
      </c>
      <c r="AE163" s="58">
        <f>IF(AD163=1,'[1]pravidla turnaje'!$C$60,VLOOKUP(CONCATENATE(AB163,AD163-1),$AC$2:$AF162,3,0)+VLOOKUP(CONCATENATE(AB163,AD163-1),$AC$2:$AF162,4,0))</f>
        <v>0.63194444444444353</v>
      </c>
      <c r="AF163" s="59">
        <f>IF($E163="",('[1]pravidla turnaje'!#REF!/24/60),(VLOOKUP("x",'[1]pravidla turnaje'!$A$31:$D$58,4,0)/60/24))</f>
        <v>6.9444444444444441E-3</v>
      </c>
    </row>
    <row r="164" spans="1:32" ht="18">
      <c r="A164" s="39">
        <f t="shared" si="26"/>
        <v>0</v>
      </c>
      <c r="B164" s="39">
        <f t="shared" si="26"/>
        <v>0</v>
      </c>
      <c r="C164" s="39">
        <f t="shared" si="27"/>
        <v>0</v>
      </c>
      <c r="D164" s="40" t="str">
        <f>R164</f>
        <v>P02</v>
      </c>
      <c r="E164" s="41" t="str">
        <f t="shared" si="22"/>
        <v>N</v>
      </c>
      <c r="F164" s="161" t="str">
        <f>IFERROR(IF(LEN(J164)&lt;5,VLOOKUP(J164,[1]Tabulka!$X$4:$Z$239,2,0),IF(VLOOKUP(RIGHT(J164,3),$D$163:$O164,2,0)="N","",IF(LEFT(J164,SEARCH(" ",J164,1)-1)="vítěz",IF(VLOOKUP(RIGHT(J164,3),$D$163:$O164,2,0)="D",VLOOKUP(RIGHT(J164,3),$D$163:$O164,3,0),VLOOKUP(RIGHT(J164,3),$D$163:$O164,4,0)),IF(VLOOKUP(RIGHT(J164,3),$D$163:$O164,2,0)="H",VLOOKUP(RIGHT(J164,3),$D$163:$O164,3,0),VLOOKUP(RIGHT(J164,3),$D$163:$O164,4,0))))),"")</f>
        <v/>
      </c>
      <c r="G164" s="161" t="str">
        <f>IFERROR(IF(LEN(K164)&lt;5,VLOOKUP(K164,[1]Tabulka!$X$4:$Z$239,2,0),IF(VLOOKUP(RIGHT(K164,3),$D$163:$O164,2,0)="N","",IF(LEFT(K164,SEARCH(" ",K164,1)-1)="vítěz",IF(VLOOKUP(RIGHT(K164,3),$D$163:$O164,2,0)="D",VLOOKUP(RIGHT(K164,3),$D$163:$O164,3,0),VLOOKUP(RIGHT(K164,3),$D$163:$O164,4,0)),IF(VLOOKUP(RIGHT(K164,3),$D$163:$O164,2,0)="H",VLOOKUP(RIGHT(K164,3),$D$163:$O164,3,0),VLOOKUP(RIGHT(K164,3),$D$163:$O164,4,0))))),"")</f>
        <v/>
      </c>
      <c r="H164" s="43" t="str">
        <f t="shared" si="25"/>
        <v/>
      </c>
      <c r="I164" s="40" t="str">
        <f t="shared" si="25"/>
        <v/>
      </c>
      <c r="J164" s="146" t="s">
        <v>197</v>
      </c>
      <c r="K164" s="147" t="s">
        <v>198</v>
      </c>
      <c r="L164" s="43">
        <f>IF($E164="N",'[1]pravidla turnaje'!$A$6,IF($H164&gt;$I164,IF(OR($W164="PP",W164="SN"),'[1]pravidla turnaje'!$A$3,'[1]pravidla turnaje'!$A$2),IF($H164&lt;$I164,IF(OR($W164="PP",W164="SN"),'[1]pravidla turnaje'!$A$5,'[1]pravidla turnaje'!$A$6),'[1]pravidla turnaje'!$A$4)))</f>
        <v>0</v>
      </c>
      <c r="M164" s="40">
        <f>IF($E164="N",'[1]pravidla turnaje'!$A$6,IF($H164&lt;$I164,IF(OR($W164="PP",$W164="SN"),'[1]pravidla turnaje'!$A$3,'[1]pravidla turnaje'!$A$2),IF($H164&gt;$I164,IF(OR($W164="PP",$W164="SN"),'[1]pravidla turnaje'!$A$5,'[1]pravidla turnaje'!$A$6),'[1]pravidla turnaje'!$A$4)))</f>
        <v>0</v>
      </c>
      <c r="N164" s="162"/>
      <c r="O164" s="163"/>
      <c r="P164" s="56" t="s">
        <v>195</v>
      </c>
      <c r="Q164" s="164" t="str">
        <f t="shared" ref="Q164:Q214" si="28">CONCATENATE(TEXT(AE164,"hh:mm")," - ",TEXT(AE164+AF164,"hh:mm"))</f>
        <v>15:10 - 15:20</v>
      </c>
      <c r="R164" s="152" t="s">
        <v>199</v>
      </c>
      <c r="S164" s="165" t="str">
        <f>CONCATENATE(J164,IF(LEN(J164)=2,"","/"),IF(OR(LEN(J164)=2,F164=""),"",VLOOKUP(F164,[1]Tabulka!$B$4:$X$239,23,0))," - ",CHAR(10),IF(F164="","",VLOOKUP(F164,[1]Tabulka!$B$4:$C$239,2,0)))</f>
        <v xml:space="preserve">3B - 
</v>
      </c>
      <c r="T164" s="166" t="str">
        <f>CONCATENATE(K164,IF(LEN(K164)=2,"","/"),IF(OR(LEN(K164)=2,G164=""),"",VLOOKUP(G164,[1]Tabulka!$B$4:$X$239,23,0))," - ",CHAR(10),IF(G164="","",VLOOKUP(G164,[1]Tabulka!$B$4:$C$239,2,0)))</f>
        <v xml:space="preserve">4A - 
</v>
      </c>
      <c r="U164" s="167"/>
      <c r="V164" s="168"/>
      <c r="W164" s="169"/>
      <c r="X164" s="170"/>
      <c r="Y164" s="171"/>
      <c r="Z164" s="170"/>
      <c r="AA164" s="171"/>
      <c r="AB164" s="172" t="s">
        <v>33</v>
      </c>
      <c r="AC164" s="56" t="str">
        <f t="shared" si="19"/>
        <v>B41</v>
      </c>
      <c r="AD164" s="57">
        <f>COUNTIF($AB$3:$AB164,AB164)</f>
        <v>41</v>
      </c>
      <c r="AE164" s="58">
        <f>IF(AD164=1,'[1]pravidla turnaje'!$C$60,VLOOKUP(CONCATENATE(AB164,AD164-1),$AC$2:$AF163,3,0)+VLOOKUP(CONCATENATE(AB164,AD164-1),$AC$2:$AF163,4,0))</f>
        <v>0.63194444444444353</v>
      </c>
      <c r="AF164" s="59">
        <f>IF($E164="",('[1]pravidla turnaje'!#REF!/24/60),(VLOOKUP("x",'[1]pravidla turnaje'!$A$31:$D$58,4,0)/60/24))</f>
        <v>6.9444444444444441E-3</v>
      </c>
    </row>
    <row r="165" spans="1:32" ht="18">
      <c r="A165" s="39">
        <f t="shared" si="26"/>
        <v>0</v>
      </c>
      <c r="B165" s="39">
        <f t="shared" si="26"/>
        <v>0</v>
      </c>
      <c r="C165" s="39">
        <f t="shared" si="27"/>
        <v>0</v>
      </c>
      <c r="D165" s="40" t="str">
        <f>R165</f>
        <v>P03</v>
      </c>
      <c r="E165" s="41" t="str">
        <f t="shared" si="22"/>
        <v>N</v>
      </c>
      <c r="F165" s="161" t="str">
        <f>IFERROR(IF(LEN(J165)&lt;5,VLOOKUP(J165,[1]Tabulka!$X$4:$Z$239,2,0),IF(VLOOKUP(RIGHT(J165,3),$D$163:$O165,2,0)="N","",IF(LEFT(J165,SEARCH(" ",J165,1)-1)="vítěz",IF(VLOOKUP(RIGHT(J165,3),$D$163:$O165,2,0)="D",VLOOKUP(RIGHT(J165,3),$D$163:$O165,3,0),VLOOKUP(RIGHT(J165,3),$D$163:$O165,4,0)),IF(VLOOKUP(RIGHT(J165,3),$D$163:$O165,2,0)="H",VLOOKUP(RIGHT(J165,3),$D$163:$O165,3,0),VLOOKUP(RIGHT(J165,3),$D$163:$O165,4,0))))),"")</f>
        <v/>
      </c>
      <c r="G165" s="161" t="str">
        <f>IFERROR(IF(LEN(K165)&lt;5,VLOOKUP(K165,[1]Tabulka!$X$4:$Z$239,2,0),IF(VLOOKUP(RIGHT(K165,3),$D$163:$O165,2,0)="N","",IF(LEFT(K165,SEARCH(" ",K165,1)-1)="vítěz",IF(VLOOKUP(RIGHT(K165,3),$D$163:$O165,2,0)="D",VLOOKUP(RIGHT(K165,3),$D$163:$O165,3,0),VLOOKUP(RIGHT(K165,3),$D$163:$O165,4,0)),IF(VLOOKUP(RIGHT(K165,3),$D$163:$O165,2,0)="H",VLOOKUP(RIGHT(K165,3),$D$163:$O165,3,0),VLOOKUP(RIGHT(K165,3),$D$163:$O165,4,0))))),"")</f>
        <v/>
      </c>
      <c r="H165" s="43" t="str">
        <f t="shared" si="25"/>
        <v/>
      </c>
      <c r="I165" s="40" t="str">
        <f t="shared" si="25"/>
        <v/>
      </c>
      <c r="J165" s="146" t="s">
        <v>200</v>
      </c>
      <c r="K165" s="147" t="s">
        <v>201</v>
      </c>
      <c r="L165" s="43">
        <f>IF($E165="N",'[1]pravidla turnaje'!$A$6,IF($H165&gt;$I165,IF(OR($W165="PP",W165="SN"),'[1]pravidla turnaje'!$A$3,'[1]pravidla turnaje'!$A$2),IF($H165&lt;$I165,IF(OR($W165="PP",W165="SN"),'[1]pravidla turnaje'!$A$5,'[1]pravidla turnaje'!$A$6),'[1]pravidla turnaje'!$A$4)))</f>
        <v>0</v>
      </c>
      <c r="M165" s="40">
        <f>IF($E165="N",'[1]pravidla turnaje'!$A$6,IF($H165&lt;$I165,IF(OR($W165="PP",$W165="SN"),'[1]pravidla turnaje'!$A$3,'[1]pravidla turnaje'!$A$2),IF($H165&gt;$I165,IF(OR($W165="PP",$W165="SN"),'[1]pravidla turnaje'!$A$5,'[1]pravidla turnaje'!$A$6),'[1]pravidla turnaje'!$A$4)))</f>
        <v>0</v>
      </c>
      <c r="N165" s="162"/>
      <c r="O165" s="163"/>
      <c r="P165" s="56" t="s">
        <v>195</v>
      </c>
      <c r="Q165" s="164" t="str">
        <f t="shared" si="28"/>
        <v>15:10 - 15:20</v>
      </c>
      <c r="R165" s="152" t="s">
        <v>202</v>
      </c>
      <c r="S165" s="165" t="str">
        <f>CONCATENATE(J165,IF(LEN(J165)=2,"","/"),IF(OR(LEN(J165)=2,F165=""),"",VLOOKUP(F165,[1]Tabulka!$B$4:$X$239,23,0))," - ",CHAR(10),IF(F165="","",VLOOKUP(F165,[1]Tabulka!$B$4:$C$239,2,0)))</f>
        <v xml:space="preserve">3C - 
</v>
      </c>
      <c r="T165" s="166" t="str">
        <f>CONCATENATE(K165,IF(LEN(K165)=2,"","/"),IF(OR(LEN(K165)=2,G165=""),"",VLOOKUP(G165,[1]Tabulka!$B$4:$X$239,23,0))," - ",CHAR(10),IF(G165="","",VLOOKUP(G165,[1]Tabulka!$B$4:$C$239,2,0)))</f>
        <v xml:space="preserve">3D - 
</v>
      </c>
      <c r="U165" s="167"/>
      <c r="V165" s="168"/>
      <c r="W165" s="169"/>
      <c r="X165" s="170"/>
      <c r="Y165" s="171"/>
      <c r="Z165" s="170"/>
      <c r="AA165" s="171"/>
      <c r="AB165" s="172" t="s">
        <v>35</v>
      </c>
      <c r="AC165" s="56" t="str">
        <f t="shared" si="19"/>
        <v>C41</v>
      </c>
      <c r="AD165" s="57">
        <f>COUNTIF($AB$3:$AB165,AB165)</f>
        <v>41</v>
      </c>
      <c r="AE165" s="58">
        <f>IF(AD165=1,'[1]pravidla turnaje'!$C$60,VLOOKUP(CONCATENATE(AB165,AD165-1),$AC$2:$AF164,3,0)+VLOOKUP(CONCATENATE(AB165,AD165-1),$AC$2:$AF164,4,0))</f>
        <v>0.63194444444444353</v>
      </c>
      <c r="AF165" s="59">
        <f>IF($E165="",('[1]pravidla turnaje'!#REF!/24/60),(VLOOKUP("x",'[1]pravidla turnaje'!$A$31:$D$58,4,0)/60/24))</f>
        <v>6.9444444444444441E-3</v>
      </c>
    </row>
    <row r="166" spans="1:32" ht="18">
      <c r="A166" s="173">
        <f t="shared" si="26"/>
        <v>0</v>
      </c>
      <c r="B166" s="173">
        <f t="shared" si="26"/>
        <v>0</v>
      </c>
      <c r="C166" s="173">
        <f t="shared" si="27"/>
        <v>0</v>
      </c>
      <c r="D166" s="174" t="str">
        <f t="shared" ref="D166:D174" si="29">R166</f>
        <v>P04</v>
      </c>
      <c r="E166" s="175" t="str">
        <f t="shared" si="22"/>
        <v>N</v>
      </c>
      <c r="F166" s="161" t="str">
        <f>IFERROR(IF(LEN(J166)&lt;5,VLOOKUP(J166,[1]Tabulka!$X$4:$Z$239,2,0),IF(VLOOKUP(RIGHT(J166,3),$D$163:$O166,2,0)="N","",IF(LEFT(J166,SEARCH(" ",J166,1)-1)="vítěz",IF(VLOOKUP(RIGHT(J166,3),$D$163:$O166,2,0)="D",VLOOKUP(RIGHT(J166,3),$D$163:$O166,3,0),VLOOKUP(RIGHT(J166,3),$D$163:$O166,4,0)),IF(VLOOKUP(RIGHT(J166,3),$D$163:$O166,2,0)="H",VLOOKUP(RIGHT(J166,3),$D$163:$O166,3,0),VLOOKUP(RIGHT(J166,3),$D$163:$O166,4,0))))),"")</f>
        <v/>
      </c>
      <c r="G166" s="161" t="str">
        <f>IFERROR(IF(LEN(K166)&lt;5,VLOOKUP(K166,[1]Tabulka!$X$4:$Z$239,2,0),IF(VLOOKUP(RIGHT(K166,3),$D$163:$O166,2,0)="N","",IF(LEFT(K166,SEARCH(" ",K166,1)-1)="vítěz",IF(VLOOKUP(RIGHT(K166,3),$D$163:$O166,2,0)="D",VLOOKUP(RIGHT(K166,3),$D$163:$O166,3,0),VLOOKUP(RIGHT(K166,3),$D$163:$O166,4,0)),IF(VLOOKUP(RIGHT(K166,3),$D$163:$O166,2,0)="H",VLOOKUP(RIGHT(K166,3),$D$163:$O166,3,0),VLOOKUP(RIGHT(K166,3),$D$163:$O166,4,0))))),"")</f>
        <v/>
      </c>
      <c r="H166" s="176" t="str">
        <f t="shared" si="25"/>
        <v/>
      </c>
      <c r="I166" s="174" t="str">
        <f t="shared" si="25"/>
        <v/>
      </c>
      <c r="J166" s="146" t="s">
        <v>203</v>
      </c>
      <c r="K166" s="147" t="s">
        <v>204</v>
      </c>
      <c r="L166" s="176">
        <f>IF($E166="N",'[1]pravidla turnaje'!$A$6,IF($H166&gt;$I166,IF(OR($W166="PP",W166="SN"),'[1]pravidla turnaje'!$A$3,'[1]pravidla turnaje'!$A$2),IF($H166&lt;$I166,IF(OR($W166="PP",W166="SN"),'[1]pravidla turnaje'!$A$5,'[1]pravidla turnaje'!$A$6),'[1]pravidla turnaje'!$A$4)))</f>
        <v>0</v>
      </c>
      <c r="M166" s="174">
        <f>IF($E166="N",'[1]pravidla turnaje'!$A$6,IF($H166&lt;$I166,IF(OR($W166="PP",$W166="SN"),'[1]pravidla turnaje'!$A$3,'[1]pravidla turnaje'!$A$2),IF($H166&gt;$I166,IF(OR($W166="PP",$W166="SN"),'[1]pravidla turnaje'!$A$5,'[1]pravidla turnaje'!$A$6),'[1]pravidla turnaje'!$A$4)))</f>
        <v>0</v>
      </c>
      <c r="N166" s="177"/>
      <c r="O166" s="178"/>
      <c r="P166" s="179" t="s">
        <v>195</v>
      </c>
      <c r="Q166" s="180" t="str">
        <f t="shared" si="28"/>
        <v>15:10 - 15:20</v>
      </c>
      <c r="R166" s="181" t="s">
        <v>205</v>
      </c>
      <c r="S166" s="182" t="str">
        <f>CONCATENATE(J166,IF(LEN(J166)=2,"","/"),IF(OR(LEN(J166)=2,F166=""),"",VLOOKUP(F166,[1]Tabulka!$B$4:$X$239,23,0))," - ",CHAR(10),IF(F166="","",VLOOKUP(F166,[1]Tabulka!$B$4:$C$239,2,0)))</f>
        <v xml:space="preserve">3E - 
</v>
      </c>
      <c r="T166" s="183" t="str">
        <f>CONCATENATE(K166,IF(LEN(K166)=2,"","/"),IF(OR(LEN(K166)=2,G166=""),"",VLOOKUP(G166,[1]Tabulka!$B$4:$X$239,23,0))," - ",CHAR(10),IF(G166="","",VLOOKUP(G166,[1]Tabulka!$B$4:$C$239,2,0)))</f>
        <v xml:space="preserve">3F - 
</v>
      </c>
      <c r="U166" s="184"/>
      <c r="V166" s="185"/>
      <c r="W166" s="186"/>
      <c r="X166" s="187"/>
      <c r="Y166" s="188"/>
      <c r="Z166" s="187"/>
      <c r="AA166" s="188"/>
      <c r="AB166" s="189" t="s">
        <v>5</v>
      </c>
      <c r="AC166" s="56" t="str">
        <f t="shared" si="19"/>
        <v>D41</v>
      </c>
      <c r="AD166" s="57">
        <f>COUNTIF($AB$3:$AB166,AB166)</f>
        <v>41</v>
      </c>
      <c r="AE166" s="58">
        <f>IF(AD166=1,'[1]pravidla turnaje'!$C$60,VLOOKUP(CONCATENATE(AB166,AD166-1),$AC$2:$AF165,3,0)+VLOOKUP(CONCATENATE(AB166,AD166-1),$AC$2:$AF165,4,0))</f>
        <v>0.63194444444444353</v>
      </c>
      <c r="AF166" s="59">
        <f>IF($E166="",('[1]pravidla turnaje'!#REF!/24/60),(VLOOKUP("x",'[1]pravidla turnaje'!$A$31:$D$58,4,0)/60/24))</f>
        <v>6.9444444444444441E-3</v>
      </c>
    </row>
    <row r="167" spans="1:32" ht="18">
      <c r="A167" s="39">
        <f t="shared" si="26"/>
        <v>0</v>
      </c>
      <c r="B167" s="39">
        <f t="shared" si="26"/>
        <v>0</v>
      </c>
      <c r="C167" s="39">
        <f t="shared" si="27"/>
        <v>0</v>
      </c>
      <c r="D167" s="40" t="str">
        <f t="shared" si="29"/>
        <v>P05</v>
      </c>
      <c r="E167" s="41" t="str">
        <f t="shared" si="22"/>
        <v>N</v>
      </c>
      <c r="F167" s="145" t="str">
        <f>IFERROR(IF(LEN(J167)&lt;5,VLOOKUP(J167,[1]Tabulka!$X$4:$Z$239,2,0),IF(VLOOKUP(RIGHT(J167,3),$D$163:$O167,2,0)="N","",IF(LEFT(J167,SEARCH(" ",J167,1)-1)="vítěz",IF(VLOOKUP(RIGHT(J167,3),$D$163:$O167,2,0)="D",VLOOKUP(RIGHT(J167,3),$D$163:$O167,3,0),VLOOKUP(RIGHT(J167,3),$D$163:$O167,4,0)),IF(VLOOKUP(RIGHT(J167,3),$D$163:$O167,2,0)="H",VLOOKUP(RIGHT(J167,3),$D$163:$O167,3,0),VLOOKUP(RIGHT(J167,3),$D$163:$O167,4,0))))),"")</f>
        <v/>
      </c>
      <c r="G167" s="145" t="str">
        <f>IFERROR(IF(LEN(K167)&lt;5,VLOOKUP(K167,[1]Tabulka!$X$4:$Z$239,2,0),IF(VLOOKUP(RIGHT(K167,3),$D$163:$O167,2,0)="N","",IF(LEFT(K167,SEARCH(" ",K167,1)-1)="vítěz",IF(VLOOKUP(RIGHT(K167,3),$D$163:$O167,2,0)="D",VLOOKUP(RIGHT(K167,3),$D$163:$O167,3,0),VLOOKUP(RIGHT(K167,3),$D$163:$O167,4,0)),IF(VLOOKUP(RIGHT(K167,3),$D$163:$O167,2,0)="H",VLOOKUP(RIGHT(K167,3),$D$163:$O167,3,0),VLOOKUP(RIGHT(K167,3),$D$163:$O167,4,0))))),"")</f>
        <v/>
      </c>
      <c r="H167" s="43" t="str">
        <f t="shared" si="25"/>
        <v/>
      </c>
      <c r="I167" s="40" t="str">
        <f t="shared" si="25"/>
        <v/>
      </c>
      <c r="J167" s="146" t="s">
        <v>206</v>
      </c>
      <c r="K167" s="147" t="s">
        <v>207</v>
      </c>
      <c r="L167" s="43">
        <f>IF($E167="N",'[1]pravidla turnaje'!$A$6,IF($H167&gt;$I167,IF(OR($W167="PP",W167="SN"),'[1]pravidla turnaje'!$A$3,'[1]pravidla turnaje'!$A$2),IF($H167&lt;$I167,IF(OR($W167="PP",W167="SN"),'[1]pravidla turnaje'!$A$5,'[1]pravidla turnaje'!$A$6),'[1]pravidla turnaje'!$A$4)))</f>
        <v>0</v>
      </c>
      <c r="M167" s="40">
        <f>IF($E167="N",'[1]pravidla turnaje'!$A$6,IF($H167&lt;$I167,IF(OR($W167="PP",$W167="SN"),'[1]pravidla turnaje'!$A$3,'[1]pravidla turnaje'!$A$2),IF($H167&gt;$I167,IF(OR($W167="PP",$W167="SN"),'[1]pravidla turnaje'!$A$5,'[1]pravidla turnaje'!$A$6),'[1]pravidla turnaje'!$A$4)))</f>
        <v>0</v>
      </c>
      <c r="N167" s="148"/>
      <c r="O167" s="149"/>
      <c r="P167" s="150" t="s">
        <v>195</v>
      </c>
      <c r="Q167" s="151" t="str">
        <f t="shared" si="28"/>
        <v>15:20 - 15:30</v>
      </c>
      <c r="R167" s="152" t="s">
        <v>208</v>
      </c>
      <c r="S167" s="153" t="str">
        <f>CONCATENATE(J167,IF(LEN(J167)=2,"","/"),IF(OR(LEN(J167)=2,F167=""),"",VLOOKUP(F167,[1]Tabulka!$B$4:$X$239,23,0))," - ",CHAR(10),IF(F167="","",VLOOKUP(F167,[1]Tabulka!$B$4:$C$239,2,0)))</f>
        <v xml:space="preserve">2C - 
</v>
      </c>
      <c r="T167" s="154" t="str">
        <f>CONCATENATE(K167,IF(LEN(K167)=2,"","/"),IF(OR(LEN(K167)=2,G167=""),"",VLOOKUP(G167,[1]Tabulka!$B$4:$X$239,23,0))," - ",CHAR(10),IF(G167="","",VLOOKUP(G167,[1]Tabulka!$B$4:$C$239,2,0)))</f>
        <v xml:space="preserve">4D - 
</v>
      </c>
      <c r="U167" s="155"/>
      <c r="V167" s="156"/>
      <c r="W167" s="157"/>
      <c r="X167" s="158"/>
      <c r="Y167" s="159"/>
      <c r="Z167" s="158"/>
      <c r="AA167" s="159"/>
      <c r="AB167" s="160" t="s">
        <v>31</v>
      </c>
      <c r="AC167" s="56" t="str">
        <f t="shared" si="19"/>
        <v>A42</v>
      </c>
      <c r="AD167" s="57">
        <f>COUNTIF($AB$3:$AB167,AB167)</f>
        <v>42</v>
      </c>
      <c r="AE167" s="58">
        <f>IF(AD167=1,'[1]pravidla turnaje'!$C$60,VLOOKUP(CONCATENATE(AB167,AD167-1),$AC$2:$AF166,3,0)+VLOOKUP(CONCATENATE(AB167,AD167-1),$AC$2:$AF166,4,0))</f>
        <v>0.63888888888888795</v>
      </c>
      <c r="AF167" s="59">
        <f>IF($E167="",('[1]pravidla turnaje'!#REF!/24/60),(VLOOKUP("x",'[1]pravidla turnaje'!$A$31:$D$58,4,0)/60/24))</f>
        <v>6.9444444444444441E-3</v>
      </c>
    </row>
    <row r="168" spans="1:32" ht="18">
      <c r="A168" s="39">
        <f t="shared" si="26"/>
        <v>0</v>
      </c>
      <c r="B168" s="39">
        <f t="shared" si="26"/>
        <v>0</v>
      </c>
      <c r="C168" s="39">
        <f t="shared" si="27"/>
        <v>0</v>
      </c>
      <c r="D168" s="40" t="str">
        <f t="shared" si="29"/>
        <v>P06</v>
      </c>
      <c r="E168" s="41" t="str">
        <f t="shared" si="22"/>
        <v>N</v>
      </c>
      <c r="F168" s="161" t="str">
        <f>IFERROR(IF(LEN(J168)&lt;5,VLOOKUP(J168,[1]Tabulka!$X$4:$Z$239,2,0),IF(VLOOKUP(RIGHT(J168,3),$D$163:$O168,2,0)="N","",IF(LEFT(J168,SEARCH(" ",J168,1)-1)="vítěz",IF(VLOOKUP(RIGHT(J168,3),$D$163:$O168,2,0)="D",VLOOKUP(RIGHT(J168,3),$D$163:$O168,3,0),VLOOKUP(RIGHT(J168,3),$D$163:$O168,4,0)),IF(VLOOKUP(RIGHT(J168,3),$D$163:$O168,2,0)="H",VLOOKUP(RIGHT(J168,3),$D$163:$O168,3,0),VLOOKUP(RIGHT(J168,3),$D$163:$O168,4,0))))),"")</f>
        <v/>
      </c>
      <c r="G168" s="161" t="str">
        <f>IFERROR(IF(LEN(K168)&lt;5,VLOOKUP(K168,[1]Tabulka!$X$4:$Z$239,2,0),IF(VLOOKUP(RIGHT(K168,3),$D$163:$O168,2,0)="N","",IF(LEFT(K168,SEARCH(" ",K168,1)-1)="vítěz",IF(VLOOKUP(RIGHT(K168,3),$D$163:$O168,2,0)="D",VLOOKUP(RIGHT(K168,3),$D$163:$O168,3,0),VLOOKUP(RIGHT(K168,3),$D$163:$O168,4,0)),IF(VLOOKUP(RIGHT(K168,3),$D$163:$O168,2,0)="H",VLOOKUP(RIGHT(K168,3),$D$163:$O168,3,0),VLOOKUP(RIGHT(K168,3),$D$163:$O168,4,0))))),"")</f>
        <v/>
      </c>
      <c r="H168" s="43" t="str">
        <f t="shared" si="25"/>
        <v/>
      </c>
      <c r="I168" s="40" t="str">
        <f t="shared" si="25"/>
        <v/>
      </c>
      <c r="J168" s="146" t="s">
        <v>209</v>
      </c>
      <c r="K168" s="147" t="s">
        <v>210</v>
      </c>
      <c r="L168" s="43">
        <f>IF($E168="N",'[1]pravidla turnaje'!$A$6,IF($H168&gt;$I168,IF(OR($W168="PP",W168="SN"),'[1]pravidla turnaje'!$A$3,'[1]pravidla turnaje'!$A$2),IF($H168&lt;$I168,IF(OR($W168="PP",W168="SN"),'[1]pravidla turnaje'!$A$5,'[1]pravidla turnaje'!$A$6),'[1]pravidla turnaje'!$A$4)))</f>
        <v>0</v>
      </c>
      <c r="M168" s="40">
        <f>IF($E168="N",'[1]pravidla turnaje'!$A$6,IF($H168&lt;$I168,IF(OR($W168="PP",$W168="SN"),'[1]pravidla turnaje'!$A$3,'[1]pravidla turnaje'!$A$2),IF($H168&gt;$I168,IF(OR($W168="PP",$W168="SN"),'[1]pravidla turnaje'!$A$5,'[1]pravidla turnaje'!$A$6),'[1]pravidla turnaje'!$A$4)))</f>
        <v>0</v>
      </c>
      <c r="N168" s="162"/>
      <c r="O168" s="163"/>
      <c r="P168" s="56" t="s">
        <v>195</v>
      </c>
      <c r="Q168" s="164" t="str">
        <f t="shared" si="28"/>
        <v>15:20 - 15:30</v>
      </c>
      <c r="R168" s="152" t="s">
        <v>211</v>
      </c>
      <c r="S168" s="165" t="str">
        <f>CONCATENATE(J168,IF(LEN(J168)=2,"","/"),IF(OR(LEN(J168)=2,F168=""),"",VLOOKUP(F168,[1]Tabulka!$B$4:$X$239,23,0))," - ",CHAR(10),IF(F168="","",VLOOKUP(F168,[1]Tabulka!$B$4:$C$239,2,0)))</f>
        <v xml:space="preserve">2D - 
</v>
      </c>
      <c r="T168" s="166" t="str">
        <f>CONCATENATE(K168,IF(LEN(K168)=2,"","/"),IF(OR(LEN(K168)=2,G168=""),"",VLOOKUP(G168,[1]Tabulka!$B$4:$X$239,23,0))," - ",CHAR(10),IF(G168="","",VLOOKUP(G168,[1]Tabulka!$B$4:$C$239,2,0)))</f>
        <v xml:space="preserve">4C - 
</v>
      </c>
      <c r="U168" s="167"/>
      <c r="V168" s="168"/>
      <c r="W168" s="169"/>
      <c r="X168" s="170"/>
      <c r="Y168" s="171"/>
      <c r="Z168" s="170"/>
      <c r="AA168" s="171"/>
      <c r="AB168" s="172" t="s">
        <v>33</v>
      </c>
      <c r="AC168" s="56" t="str">
        <f t="shared" si="19"/>
        <v>B42</v>
      </c>
      <c r="AD168" s="57">
        <f>COUNTIF($AB$3:$AB168,AB168)</f>
        <v>42</v>
      </c>
      <c r="AE168" s="58">
        <f>IF(AD168=1,'[1]pravidla turnaje'!$C$60,VLOOKUP(CONCATENATE(AB168,AD168-1),$AC$2:$AF167,3,0)+VLOOKUP(CONCATENATE(AB168,AD168-1),$AC$2:$AF167,4,0))</f>
        <v>0.63888888888888795</v>
      </c>
      <c r="AF168" s="59">
        <f>IF($E168="",('[1]pravidla turnaje'!#REF!/24/60),(VLOOKUP("x",'[1]pravidla turnaje'!$A$31:$D$58,4,0)/60/24))</f>
        <v>6.9444444444444441E-3</v>
      </c>
    </row>
    <row r="169" spans="1:32" ht="18">
      <c r="A169" s="39">
        <f t="shared" si="26"/>
        <v>0</v>
      </c>
      <c r="B169" s="39">
        <f t="shared" si="26"/>
        <v>0</v>
      </c>
      <c r="C169" s="39">
        <f t="shared" si="27"/>
        <v>0</v>
      </c>
      <c r="D169" s="40" t="str">
        <f t="shared" si="29"/>
        <v>P07</v>
      </c>
      <c r="E169" s="41" t="str">
        <f t="shared" si="22"/>
        <v>N</v>
      </c>
      <c r="F169" s="161" t="str">
        <f>IFERROR(IF(LEN(J169)&lt;5,VLOOKUP(J169,[1]Tabulka!$X$4:$Z$239,2,0),IF(VLOOKUP(RIGHT(J169,3),$D$163:$O169,2,0)="N","",IF(LEFT(J169,SEARCH(" ",J169,1)-1)="vítěz",IF(VLOOKUP(RIGHT(J169,3),$D$163:$O169,2,0)="D",VLOOKUP(RIGHT(J169,3),$D$163:$O169,3,0),VLOOKUP(RIGHT(J169,3),$D$163:$O169,4,0)),IF(VLOOKUP(RIGHT(J169,3),$D$163:$O169,2,0)="H",VLOOKUP(RIGHT(J169,3),$D$163:$O169,3,0),VLOOKUP(RIGHT(J169,3),$D$163:$O169,4,0))))),"")</f>
        <v/>
      </c>
      <c r="G169" s="161" t="str">
        <f>IFERROR(IF(LEN(K169)&lt;5,VLOOKUP(K169,[1]Tabulka!$X$4:$Z$239,2,0),IF(VLOOKUP(RIGHT(K169,3),$D$163:$O169,2,0)="N","",IF(LEFT(K169,SEARCH(" ",K169,1)-1)="vítěz",IF(VLOOKUP(RIGHT(K169,3),$D$163:$O169,2,0)="D",VLOOKUP(RIGHT(K169,3),$D$163:$O169,3,0),VLOOKUP(RIGHT(K169,3),$D$163:$O169,4,0)),IF(VLOOKUP(RIGHT(K169,3),$D$163:$O169,2,0)="H",VLOOKUP(RIGHT(K169,3),$D$163:$O169,3,0),VLOOKUP(RIGHT(K169,3),$D$163:$O169,4,0))))),"")</f>
        <v/>
      </c>
      <c r="H169" s="43" t="str">
        <f t="shared" si="25"/>
        <v/>
      </c>
      <c r="I169" s="40" t="str">
        <f t="shared" si="25"/>
        <v/>
      </c>
      <c r="J169" s="146" t="s">
        <v>212</v>
      </c>
      <c r="K169" s="147" t="s">
        <v>213</v>
      </c>
      <c r="L169" s="43">
        <f>IF($E169="N",'[1]pravidla turnaje'!$A$6,IF($H169&gt;$I169,IF(OR($W169="PP",W169="SN"),'[1]pravidla turnaje'!$A$3,'[1]pravidla turnaje'!$A$2),IF($H169&lt;$I169,IF(OR($W169="PP",W169="SN"),'[1]pravidla turnaje'!$A$5,'[1]pravidla turnaje'!$A$6),'[1]pravidla turnaje'!$A$4)))</f>
        <v>0</v>
      </c>
      <c r="M169" s="40">
        <f>IF($E169="N",'[1]pravidla turnaje'!$A$6,IF($H169&lt;$I169,IF(OR($W169="PP",$W169="SN"),'[1]pravidla turnaje'!$A$3,'[1]pravidla turnaje'!$A$2),IF($H169&gt;$I169,IF(OR($W169="PP",$W169="SN"),'[1]pravidla turnaje'!$A$5,'[1]pravidla turnaje'!$A$6),'[1]pravidla turnaje'!$A$4)))</f>
        <v>0</v>
      </c>
      <c r="N169" s="162"/>
      <c r="O169" s="163"/>
      <c r="P169" s="56" t="s">
        <v>195</v>
      </c>
      <c r="Q169" s="164" t="str">
        <f t="shared" si="28"/>
        <v>15:20 - 15:30</v>
      </c>
      <c r="R169" s="152" t="s">
        <v>214</v>
      </c>
      <c r="S169" s="165" t="str">
        <f>CONCATENATE(J169,IF(LEN(J169)=2,"","/"),IF(OR(LEN(J169)=2,F169=""),"",VLOOKUP(F169,[1]Tabulka!$B$4:$X$239,23,0))," - ",CHAR(10),IF(F169="","",VLOOKUP(F169,[1]Tabulka!$B$4:$C$239,2,0)))</f>
        <v xml:space="preserve">2E - 
</v>
      </c>
      <c r="T169" s="166" t="str">
        <f>CONCATENATE(K169,IF(LEN(K169)=2,"","/"),IF(OR(LEN(K169)=2,G169=""),"",VLOOKUP(G169,[1]Tabulka!$B$4:$X$239,23,0))," - ",CHAR(10),IF(G169="","",VLOOKUP(G169,[1]Tabulka!$B$4:$C$239,2,0)))</f>
        <v xml:space="preserve">4F - 
</v>
      </c>
      <c r="U169" s="167"/>
      <c r="V169" s="168"/>
      <c r="W169" s="169"/>
      <c r="X169" s="170"/>
      <c r="Y169" s="171"/>
      <c r="Z169" s="170"/>
      <c r="AA169" s="171"/>
      <c r="AB169" s="172" t="s">
        <v>35</v>
      </c>
      <c r="AC169" s="56" t="str">
        <f t="shared" si="19"/>
        <v>C42</v>
      </c>
      <c r="AD169" s="57">
        <f>COUNTIF($AB$3:$AB169,AB169)</f>
        <v>42</v>
      </c>
      <c r="AE169" s="58">
        <f>IF(AD169=1,'[1]pravidla turnaje'!$C$60,VLOOKUP(CONCATENATE(AB169,AD169-1),$AC$2:$AF168,3,0)+VLOOKUP(CONCATENATE(AB169,AD169-1),$AC$2:$AF168,4,0))</f>
        <v>0.63888888888888795</v>
      </c>
      <c r="AF169" s="59">
        <f>IF($E169="",('[1]pravidla turnaje'!#REF!/24/60),(VLOOKUP("x",'[1]pravidla turnaje'!$A$31:$D$58,4,0)/60/24))</f>
        <v>6.9444444444444441E-3</v>
      </c>
    </row>
    <row r="170" spans="1:32" ht="18">
      <c r="A170" s="173">
        <f t="shared" si="26"/>
        <v>0</v>
      </c>
      <c r="B170" s="173">
        <f t="shared" si="26"/>
        <v>0</v>
      </c>
      <c r="C170" s="173">
        <f t="shared" si="27"/>
        <v>0</v>
      </c>
      <c r="D170" s="174" t="str">
        <f t="shared" si="29"/>
        <v>P08</v>
      </c>
      <c r="E170" s="175" t="str">
        <f t="shared" si="22"/>
        <v>N</v>
      </c>
      <c r="F170" s="161" t="str">
        <f>IFERROR(IF(LEN(J170)&lt;5,VLOOKUP(J170,[1]Tabulka!$X$4:$Z$239,2,0),IF(VLOOKUP(RIGHT(J170,3),$D$163:$O170,2,0)="N","",IF(LEFT(J170,SEARCH(" ",J170,1)-1)="vítěz",IF(VLOOKUP(RIGHT(J170,3),$D$163:$O170,2,0)="D",VLOOKUP(RIGHT(J170,3),$D$163:$O170,3,0),VLOOKUP(RIGHT(J170,3),$D$163:$O170,4,0)),IF(VLOOKUP(RIGHT(J170,3),$D$163:$O170,2,0)="H",VLOOKUP(RIGHT(J170,3),$D$163:$O170,3,0),VLOOKUP(RIGHT(J170,3),$D$163:$O170,4,0))))),"")</f>
        <v/>
      </c>
      <c r="G170" s="161" t="str">
        <f>IFERROR(IF(LEN(K170)&lt;5,VLOOKUP(K170,[1]Tabulka!$X$4:$Z$239,2,0),IF(VLOOKUP(RIGHT(K170,3),$D$163:$O170,2,0)="N","",IF(LEFT(K170,SEARCH(" ",K170,1)-1)="vítěz",IF(VLOOKUP(RIGHT(K170,3),$D$163:$O170,2,0)="D",VLOOKUP(RIGHT(K170,3),$D$163:$O170,3,0),VLOOKUP(RIGHT(K170,3),$D$163:$O170,4,0)),IF(VLOOKUP(RIGHT(K170,3),$D$163:$O170,2,0)="H",VLOOKUP(RIGHT(K170,3),$D$163:$O170,3,0),VLOOKUP(RIGHT(K170,3),$D$163:$O170,4,0))))),"")</f>
        <v/>
      </c>
      <c r="H170" s="176" t="str">
        <f t="shared" si="25"/>
        <v/>
      </c>
      <c r="I170" s="174" t="str">
        <f t="shared" si="25"/>
        <v/>
      </c>
      <c r="J170" s="146" t="s">
        <v>215</v>
      </c>
      <c r="K170" s="147" t="s">
        <v>216</v>
      </c>
      <c r="L170" s="176">
        <f>IF($E170="N",'[1]pravidla turnaje'!$A$6,IF($H170&gt;$I170,IF(OR($W170="PP",W170="SN"),'[1]pravidla turnaje'!$A$3,'[1]pravidla turnaje'!$A$2),IF($H170&lt;$I170,IF(OR($W170="PP",W170="SN"),'[1]pravidla turnaje'!$A$5,'[1]pravidla turnaje'!$A$6),'[1]pravidla turnaje'!$A$4)))</f>
        <v>0</v>
      </c>
      <c r="M170" s="174">
        <f>IF($E170="N",'[1]pravidla turnaje'!$A$6,IF($H170&lt;$I170,IF(OR($W170="PP",$W170="SN"),'[1]pravidla turnaje'!$A$3,'[1]pravidla turnaje'!$A$2),IF($H170&gt;$I170,IF(OR($W170="PP",$W170="SN"),'[1]pravidla turnaje'!$A$5,'[1]pravidla turnaje'!$A$6),'[1]pravidla turnaje'!$A$4)))</f>
        <v>0</v>
      </c>
      <c r="N170" s="177"/>
      <c r="O170" s="178"/>
      <c r="P170" s="179" t="s">
        <v>195</v>
      </c>
      <c r="Q170" s="180" t="str">
        <f t="shared" si="28"/>
        <v>15:20 - 15:30</v>
      </c>
      <c r="R170" s="190" t="s">
        <v>217</v>
      </c>
      <c r="S170" s="182" t="str">
        <f>CONCATENATE(J170,IF(LEN(J170)=2,"","/"),IF(OR(LEN(J170)=2,F170=""),"",VLOOKUP(F170,[1]Tabulka!$B$4:$X$239,23,0))," - ",CHAR(10),IF(F170="","",VLOOKUP(F170,[1]Tabulka!$B$4:$C$239,2,0)))</f>
        <v xml:space="preserve">2F - 
</v>
      </c>
      <c r="T170" s="183" t="str">
        <f>CONCATENATE(K170,IF(LEN(K170)=2,"","/"),IF(OR(LEN(K170)=2,G170=""),"",VLOOKUP(G170,[1]Tabulka!$B$4:$X$239,23,0))," - ",CHAR(10),IF(G170="","",VLOOKUP(G170,[1]Tabulka!$B$4:$C$239,2,0)))</f>
        <v xml:space="preserve">4E - 
</v>
      </c>
      <c r="U170" s="184"/>
      <c r="V170" s="185"/>
      <c r="W170" s="186"/>
      <c r="X170" s="187"/>
      <c r="Y170" s="188"/>
      <c r="Z170" s="187"/>
      <c r="AA170" s="188"/>
      <c r="AB170" s="189" t="s">
        <v>5</v>
      </c>
      <c r="AC170" s="56" t="str">
        <f t="shared" si="19"/>
        <v>D42</v>
      </c>
      <c r="AD170" s="57">
        <f>COUNTIF($AB$3:$AB170,AB170)</f>
        <v>42</v>
      </c>
      <c r="AE170" s="58">
        <f>IF(AD170=1,'[1]pravidla turnaje'!$C$60,VLOOKUP(CONCATENATE(AB170,AD170-1),$AC$2:$AF169,3,0)+VLOOKUP(CONCATENATE(AB170,AD170-1),$AC$2:$AF169,4,0))</f>
        <v>0.63888888888888795</v>
      </c>
      <c r="AF170" s="59">
        <f>IF($E170="",('[1]pravidla turnaje'!#REF!/24/60),(VLOOKUP("x",'[1]pravidla turnaje'!$A$31:$D$58,4,0)/60/24))</f>
        <v>6.9444444444444441E-3</v>
      </c>
    </row>
    <row r="171" spans="1:32" ht="18">
      <c r="A171" s="39">
        <f t="shared" si="26"/>
        <v>0</v>
      </c>
      <c r="B171" s="39">
        <f t="shared" si="26"/>
        <v>0</v>
      </c>
      <c r="C171" s="39">
        <f t="shared" si="27"/>
        <v>0</v>
      </c>
      <c r="D171" s="40" t="str">
        <f t="shared" si="29"/>
        <v>P09</v>
      </c>
      <c r="E171" s="41" t="str">
        <f t="shared" si="22"/>
        <v>N</v>
      </c>
      <c r="F171" s="145" t="str">
        <f>IFERROR(IF(LEN(J171)&lt;5,VLOOKUP(J171,[1]Tabulka!$X$4:$Z$239,2,0),IF(VLOOKUP(RIGHT(J171,3),$D$163:$O171,2,0)="N","",IF(LEFT(J171,SEARCH(" ",J171,1)-1)="vítěz",IF(VLOOKUP(RIGHT(J171,3),$D$163:$O171,2,0)="D",VLOOKUP(RIGHT(J171,3),$D$163:$O171,3,0),VLOOKUP(RIGHT(J171,3),$D$163:$O171,4,0)),IF(VLOOKUP(RIGHT(J171,3),$D$163:$O171,2,0)="H",VLOOKUP(RIGHT(J171,3),$D$163:$O171,3,0),VLOOKUP(RIGHT(J171,3),$D$163:$O171,4,0))))),"")</f>
        <v/>
      </c>
      <c r="G171" s="145" t="str">
        <f>IFERROR(IF(LEN(K171)&lt;5,VLOOKUP(K171,[1]Tabulka!$X$4:$Z$239,2,0),IF(VLOOKUP(RIGHT(K171,3),$D$163:$O171,2,0)="N","",IF(LEFT(K171,SEARCH(" ",K171,1)-1)="vítěz",IF(VLOOKUP(RIGHT(K171,3),$D$163:$O171,2,0)="D",VLOOKUP(RIGHT(K171,3),$D$163:$O171,3,0),VLOOKUP(RIGHT(K171,3),$D$163:$O171,4,0)),IF(VLOOKUP(RIGHT(K171,3),$D$163:$O171,2,0)="H",VLOOKUP(RIGHT(K171,3),$D$163:$O171,3,0),VLOOKUP(RIGHT(K171,3),$D$163:$O171,4,0))))),"")</f>
        <v/>
      </c>
      <c r="H171" s="43" t="str">
        <f t="shared" si="25"/>
        <v/>
      </c>
      <c r="I171" s="40" t="str">
        <f t="shared" si="25"/>
        <v/>
      </c>
      <c r="J171" s="146" t="s">
        <v>218</v>
      </c>
      <c r="K171" s="147" t="s">
        <v>219</v>
      </c>
      <c r="L171" s="43">
        <f>IF($E171="N",'[1]pravidla turnaje'!$A$6,IF($H171&gt;$I171,IF(OR($W171="PP",W171="SN"),'[1]pravidla turnaje'!$A$3,'[1]pravidla turnaje'!$A$2),IF($H171&lt;$I171,IF(OR($W171="PP",W171="SN"),'[1]pravidla turnaje'!$A$5,'[1]pravidla turnaje'!$A$6),'[1]pravidla turnaje'!$A$4)))</f>
        <v>0</v>
      </c>
      <c r="M171" s="40">
        <f>IF($E171="N",'[1]pravidla turnaje'!$A$6,IF($H171&lt;$I171,IF(OR($W171="PP",$W171="SN"),'[1]pravidla turnaje'!$A$3,'[1]pravidla turnaje'!$A$2),IF($H171&gt;$I171,IF(OR($W171="PP",$W171="SN"),'[1]pravidla turnaje'!$A$5,'[1]pravidla turnaje'!$A$6),'[1]pravidla turnaje'!$A$4)))</f>
        <v>0</v>
      </c>
      <c r="N171" s="148"/>
      <c r="O171" s="149"/>
      <c r="P171" s="150" t="s">
        <v>195</v>
      </c>
      <c r="Q171" s="151" t="str">
        <f t="shared" si="28"/>
        <v>15:30 - 15:40</v>
      </c>
      <c r="R171" s="152" t="s">
        <v>220</v>
      </c>
      <c r="S171" s="153" t="str">
        <f>CONCATENATE(J171,IF(LEN(J171)=2,"","/"),IF(OR(LEN(J171)=2,F171=""),"",VLOOKUP(F171,[1]Tabulka!$B$4:$X$239,23,0))," - ",CHAR(10),IF(F171="","",VLOOKUP(F171,[1]Tabulka!$B$4:$C$239,2,0)))</f>
        <v xml:space="preserve">3G - 
</v>
      </c>
      <c r="T171" s="154" t="str">
        <f>CONCATENATE(K171,IF(LEN(K171)=2,"","/"),IF(OR(LEN(K171)=2,G171=""),"",VLOOKUP(G171,[1]Tabulka!$B$4:$X$239,23,0))," - ",CHAR(10),IF(G171="","",VLOOKUP(G171,[1]Tabulka!$B$4:$C$239,2,0)))</f>
        <v xml:space="preserve">4H - 
</v>
      </c>
      <c r="U171" s="155"/>
      <c r="V171" s="156"/>
      <c r="W171" s="157"/>
      <c r="X171" s="158"/>
      <c r="Y171" s="159"/>
      <c r="Z171" s="158"/>
      <c r="AA171" s="159"/>
      <c r="AB171" s="160" t="s">
        <v>31</v>
      </c>
      <c r="AC171" s="56" t="str">
        <f t="shared" si="19"/>
        <v>A43</v>
      </c>
      <c r="AD171" s="57">
        <f>COUNTIF($AB$3:$AB171,AB171)</f>
        <v>43</v>
      </c>
      <c r="AE171" s="58">
        <f>IF(AD171=1,'[1]pravidla turnaje'!$C$60,VLOOKUP(CONCATENATE(AB171,AD171-1),$AC$2:$AF170,3,0)+VLOOKUP(CONCATENATE(AB171,AD171-1),$AC$2:$AF170,4,0))</f>
        <v>0.64583333333333237</v>
      </c>
      <c r="AF171" s="59">
        <f>IF($E171="",('[1]pravidla turnaje'!#REF!/24/60),(VLOOKUP("x",'[1]pravidla turnaje'!$A$31:$D$58,4,0)/60/24))</f>
        <v>6.9444444444444441E-3</v>
      </c>
    </row>
    <row r="172" spans="1:32" ht="18">
      <c r="A172" s="39">
        <f t="shared" si="26"/>
        <v>0</v>
      </c>
      <c r="B172" s="39">
        <f t="shared" si="26"/>
        <v>0</v>
      </c>
      <c r="C172" s="39">
        <f t="shared" si="27"/>
        <v>0</v>
      </c>
      <c r="D172" s="40" t="str">
        <f t="shared" si="29"/>
        <v>P10</v>
      </c>
      <c r="E172" s="41" t="str">
        <f t="shared" si="22"/>
        <v>N</v>
      </c>
      <c r="F172" s="161" t="str">
        <f>IFERROR(IF(LEN(J172)&lt;5,VLOOKUP(J172,[1]Tabulka!$X$4:$Z$239,2,0),IF(VLOOKUP(RIGHT(J172,3),$D$163:$O172,2,0)="N","",IF(LEFT(J172,SEARCH(" ",J172,1)-1)="vítěz",IF(VLOOKUP(RIGHT(J172,3),$D$163:$O172,2,0)="D",VLOOKUP(RIGHT(J172,3),$D$163:$O172,3,0),VLOOKUP(RIGHT(J172,3),$D$163:$O172,4,0)),IF(VLOOKUP(RIGHT(J172,3),$D$163:$O172,2,0)="H",VLOOKUP(RIGHT(J172,3),$D$163:$O172,3,0),VLOOKUP(RIGHT(J172,3),$D$163:$O172,4,0))))),"")</f>
        <v/>
      </c>
      <c r="G172" s="161" t="str">
        <f>IFERROR(IF(LEN(K172)&lt;5,VLOOKUP(K172,[1]Tabulka!$X$4:$Z$239,2,0),IF(VLOOKUP(RIGHT(K172,3),$D$163:$O172,2,0)="N","",IF(LEFT(K172,SEARCH(" ",K172,1)-1)="vítěz",IF(VLOOKUP(RIGHT(K172,3),$D$163:$O172,2,0)="D",VLOOKUP(RIGHT(K172,3),$D$163:$O172,3,0),VLOOKUP(RIGHT(K172,3),$D$163:$O172,4,0)),IF(VLOOKUP(RIGHT(K172,3),$D$163:$O172,2,0)="H",VLOOKUP(RIGHT(K172,3),$D$163:$O172,3,0),VLOOKUP(RIGHT(K172,3),$D$163:$O172,4,0))))),"")</f>
        <v/>
      </c>
      <c r="H172" s="43" t="str">
        <f t="shared" si="25"/>
        <v/>
      </c>
      <c r="I172" s="40" t="str">
        <f t="shared" si="25"/>
        <v/>
      </c>
      <c r="J172" s="146" t="s">
        <v>221</v>
      </c>
      <c r="K172" s="147" t="s">
        <v>222</v>
      </c>
      <c r="L172" s="43">
        <f>IF($E172="N",'[1]pravidla turnaje'!$A$6,IF($H172&gt;$I172,IF(OR($W172="PP",W172="SN"),'[1]pravidla turnaje'!$A$3,'[1]pravidla turnaje'!$A$2),IF($H172&lt;$I172,IF(OR($W172="PP",W172="SN"),'[1]pravidla turnaje'!$A$5,'[1]pravidla turnaje'!$A$6),'[1]pravidla turnaje'!$A$4)))</f>
        <v>0</v>
      </c>
      <c r="M172" s="40">
        <f>IF($E172="N",'[1]pravidla turnaje'!$A$6,IF($H172&lt;$I172,IF(OR($W172="PP",$W172="SN"),'[1]pravidla turnaje'!$A$3,'[1]pravidla turnaje'!$A$2),IF($H172&gt;$I172,IF(OR($W172="PP",$W172="SN"),'[1]pravidla turnaje'!$A$5,'[1]pravidla turnaje'!$A$6),'[1]pravidla turnaje'!$A$4)))</f>
        <v>0</v>
      </c>
      <c r="N172" s="162"/>
      <c r="O172" s="163"/>
      <c r="P172" s="56" t="s">
        <v>195</v>
      </c>
      <c r="Q172" s="164" t="str">
        <f t="shared" si="28"/>
        <v>15:30 - 15:40</v>
      </c>
      <c r="R172" s="152" t="s">
        <v>223</v>
      </c>
      <c r="S172" s="165" t="str">
        <f>CONCATENATE(J172,IF(LEN(J172)=2,"","/"),IF(OR(LEN(J172)=2,F172=""),"",VLOOKUP(F172,[1]Tabulka!$B$4:$X$239,23,0))," - ",CHAR(10),IF(F172="","",VLOOKUP(F172,[1]Tabulka!$B$4:$C$239,2,0)))</f>
        <v xml:space="preserve">3H - 
</v>
      </c>
      <c r="T172" s="166" t="str">
        <f>CONCATENATE(K172,IF(LEN(K172)=2,"","/"),IF(OR(LEN(K172)=2,G172=""),"",VLOOKUP(G172,[1]Tabulka!$B$4:$X$239,23,0))," - ",CHAR(10),IF(G172="","",VLOOKUP(G172,[1]Tabulka!$B$4:$C$239,2,0)))</f>
        <v xml:space="preserve">4G - 
</v>
      </c>
      <c r="U172" s="167"/>
      <c r="V172" s="168"/>
      <c r="W172" s="169"/>
      <c r="X172" s="170"/>
      <c r="Y172" s="171"/>
      <c r="Z172" s="170"/>
      <c r="AA172" s="171"/>
      <c r="AB172" s="172" t="s">
        <v>33</v>
      </c>
      <c r="AC172" s="56" t="str">
        <f t="shared" si="19"/>
        <v>B43</v>
      </c>
      <c r="AD172" s="57">
        <f>COUNTIF($AB$3:$AB172,AB172)</f>
        <v>43</v>
      </c>
      <c r="AE172" s="58">
        <f>IF(AD172=1,'[1]pravidla turnaje'!$C$60,VLOOKUP(CONCATENATE(AB172,AD172-1),$AC$2:$AF171,3,0)+VLOOKUP(CONCATENATE(AB172,AD172-1),$AC$2:$AF171,4,0))</f>
        <v>0.64583333333333237</v>
      </c>
      <c r="AF172" s="59">
        <f>IF($E172="",('[1]pravidla turnaje'!#REF!/24/60),(VLOOKUP("x",'[1]pravidla turnaje'!$A$31:$D$58,4,0)/60/24))</f>
        <v>6.9444444444444441E-3</v>
      </c>
    </row>
    <row r="173" spans="1:32" ht="18">
      <c r="A173" s="39">
        <f t="shared" si="26"/>
        <v>0</v>
      </c>
      <c r="B173" s="39">
        <f t="shared" si="26"/>
        <v>0</v>
      </c>
      <c r="C173" s="39">
        <f t="shared" si="27"/>
        <v>0</v>
      </c>
      <c r="D173" s="40" t="str">
        <f t="shared" si="29"/>
        <v>P11</v>
      </c>
      <c r="E173" s="41" t="str">
        <f t="shared" si="22"/>
        <v>N</v>
      </c>
      <c r="F173" s="161" t="str">
        <f>IFERROR(IF(LEN(J173)&lt;5,VLOOKUP(J173,[1]Tabulka!$X$4:$Z$239,2,0),IF(VLOOKUP(RIGHT(J173,3),$D$163:$O173,2,0)="N","",IF(LEFT(J173,SEARCH(" ",J173,1)-1)="vítěz",IF(VLOOKUP(RIGHT(J173,3),$D$163:$O173,2,0)="D",VLOOKUP(RIGHT(J173,3),$D$163:$O173,3,0),VLOOKUP(RIGHT(J173,3),$D$163:$O173,4,0)),IF(VLOOKUP(RIGHT(J173,3),$D$163:$O173,2,0)="H",VLOOKUP(RIGHT(J173,3),$D$163:$O173,3,0),VLOOKUP(RIGHT(J173,3),$D$163:$O173,4,0))))),"")</f>
        <v/>
      </c>
      <c r="G173" s="161" t="str">
        <f>IFERROR(IF(LEN(K173)&lt;5,VLOOKUP(K173,[1]Tabulka!$X$4:$Z$239,2,0),IF(VLOOKUP(RIGHT(K173,3),$D$163:$O173,2,0)="N","",IF(LEFT(K173,SEARCH(" ",K173,1)-1)="vítěz",IF(VLOOKUP(RIGHT(K173,3),$D$163:$O173,2,0)="D",VLOOKUP(RIGHT(K173,3),$D$163:$O173,3,0),VLOOKUP(RIGHT(K173,3),$D$163:$O173,4,0)),IF(VLOOKUP(RIGHT(K173,3),$D$163:$O173,2,0)="H",VLOOKUP(RIGHT(K173,3),$D$163:$O173,3,0),VLOOKUP(RIGHT(K173,3),$D$163:$O173,4,0))))),"")</f>
        <v/>
      </c>
      <c r="H173" s="43" t="str">
        <f t="shared" si="25"/>
        <v/>
      </c>
      <c r="I173" s="40" t="str">
        <f t="shared" si="25"/>
        <v/>
      </c>
      <c r="J173" s="146" t="s">
        <v>224</v>
      </c>
      <c r="K173" s="147" t="s">
        <v>225</v>
      </c>
      <c r="L173" s="43">
        <f>IF($E173="N",'[1]pravidla turnaje'!$A$6,IF($H173&gt;$I173,IF(OR($W173="PP",W173="SN"),'[1]pravidla turnaje'!$A$3,'[1]pravidla turnaje'!$A$2),IF($H173&lt;$I173,IF(OR($W173="PP",W173="SN"),'[1]pravidla turnaje'!$A$5,'[1]pravidla turnaje'!$A$6),'[1]pravidla turnaje'!$A$4)))</f>
        <v>0</v>
      </c>
      <c r="M173" s="40">
        <f>IF($E173="N",'[1]pravidla turnaje'!$A$6,IF($H173&lt;$I173,IF(OR($W173="PP",$W173="SN"),'[1]pravidla turnaje'!$A$3,'[1]pravidla turnaje'!$A$2),IF($H173&gt;$I173,IF(OR($W173="PP",$W173="SN"),'[1]pravidla turnaje'!$A$5,'[1]pravidla turnaje'!$A$6),'[1]pravidla turnaje'!$A$4)))</f>
        <v>0</v>
      </c>
      <c r="N173" s="162"/>
      <c r="O173" s="163"/>
      <c r="P173" s="56" t="s">
        <v>195</v>
      </c>
      <c r="Q173" s="164" t="str">
        <f t="shared" si="28"/>
        <v>15:30 - 15:40</v>
      </c>
      <c r="R173" s="152" t="s">
        <v>226</v>
      </c>
      <c r="S173" s="165" t="str">
        <f>CONCATENATE(J173,IF(LEN(J173)=2,"","/"),IF(OR(LEN(J173)=2,F173=""),"",VLOOKUP(F173,[1]Tabulka!$B$4:$X$239,23,0))," - ",CHAR(10),IF(F173="","",VLOOKUP(F173,[1]Tabulka!$B$4:$C$239,2,0)))</f>
        <v xml:space="preserve">3I - 
</v>
      </c>
      <c r="T173" s="166" t="str">
        <f>CONCATENATE(K173,IF(LEN(K173)=2,"","/"),IF(OR(LEN(K173)=2,G173=""),"",VLOOKUP(G173,[1]Tabulka!$B$4:$X$239,23,0))," - ",CHAR(10),IF(G173="","",VLOOKUP(G173,[1]Tabulka!$B$4:$C$239,2,0)))</f>
        <v xml:space="preserve">3J - 
</v>
      </c>
      <c r="U173" s="167"/>
      <c r="V173" s="168"/>
      <c r="W173" s="169"/>
      <c r="X173" s="170"/>
      <c r="Y173" s="171"/>
      <c r="Z173" s="170"/>
      <c r="AA173" s="171"/>
      <c r="AB173" s="172" t="s">
        <v>35</v>
      </c>
      <c r="AC173" s="56" t="str">
        <f t="shared" si="19"/>
        <v>C43</v>
      </c>
      <c r="AD173" s="57">
        <f>COUNTIF($AB$3:$AB173,AB173)</f>
        <v>43</v>
      </c>
      <c r="AE173" s="58">
        <f>IF(AD173=1,'[1]pravidla turnaje'!$C$60,VLOOKUP(CONCATENATE(AB173,AD173-1),$AC$2:$AF172,3,0)+VLOOKUP(CONCATENATE(AB173,AD173-1),$AC$2:$AF172,4,0))</f>
        <v>0.64583333333333237</v>
      </c>
      <c r="AF173" s="59">
        <f>IF($E173="",('[1]pravidla turnaje'!#REF!/24/60),(VLOOKUP("x",'[1]pravidla turnaje'!$A$31:$D$58,4,0)/60/24))</f>
        <v>6.9444444444444441E-3</v>
      </c>
    </row>
    <row r="174" spans="1:32" ht="18">
      <c r="A174" s="173">
        <f t="shared" si="26"/>
        <v>0</v>
      </c>
      <c r="B174" s="173">
        <f t="shared" si="26"/>
        <v>0</v>
      </c>
      <c r="C174" s="173">
        <f t="shared" si="27"/>
        <v>0</v>
      </c>
      <c r="D174" s="174" t="str">
        <f t="shared" si="29"/>
        <v>P12</v>
      </c>
      <c r="E174" s="175" t="str">
        <f t="shared" si="22"/>
        <v>N</v>
      </c>
      <c r="F174" s="161" t="str">
        <f>IFERROR(IF(LEN(J174)&lt;5,VLOOKUP(J174,[1]Tabulka!$X$4:$Z$239,2,0),IF(VLOOKUP(RIGHT(J174,3),$D$163:$O174,2,0)="N","",IF(LEFT(J174,SEARCH(" ",J174,1)-1)="vítěz",IF(VLOOKUP(RIGHT(J174,3),$D$163:$O174,2,0)="D",VLOOKUP(RIGHT(J174,3),$D$163:$O174,3,0),VLOOKUP(RIGHT(J174,3),$D$163:$O174,4,0)),IF(VLOOKUP(RIGHT(J174,3),$D$163:$O174,2,0)="H",VLOOKUP(RIGHT(J174,3),$D$163:$O174,3,0),VLOOKUP(RIGHT(J174,3),$D$163:$O174,4,0))))),"")</f>
        <v/>
      </c>
      <c r="G174" s="161" t="str">
        <f>IFERROR(IF(LEN(K174)&lt;5,VLOOKUP(K174,[1]Tabulka!$X$4:$Z$239,2,0),IF(VLOOKUP(RIGHT(K174,3),$D$163:$O174,2,0)="N","",IF(LEFT(K174,SEARCH(" ",K174,1)-1)="vítěz",IF(VLOOKUP(RIGHT(K174,3),$D$163:$O174,2,0)="D",VLOOKUP(RIGHT(K174,3),$D$163:$O174,3,0),VLOOKUP(RIGHT(K174,3),$D$163:$O174,4,0)),IF(VLOOKUP(RIGHT(K174,3),$D$163:$O174,2,0)="H",VLOOKUP(RIGHT(K174,3),$D$163:$O174,3,0),VLOOKUP(RIGHT(K174,3),$D$163:$O174,4,0))))),"")</f>
        <v/>
      </c>
      <c r="H174" s="176" t="str">
        <f t="shared" ref="H174:I190" si="30">IF($E174&lt;&gt;"N",U174,"")</f>
        <v/>
      </c>
      <c r="I174" s="174" t="str">
        <f t="shared" si="30"/>
        <v/>
      </c>
      <c r="J174" s="146" t="s">
        <v>227</v>
      </c>
      <c r="K174" s="147" t="s">
        <v>228</v>
      </c>
      <c r="L174" s="176">
        <f>IF($E174="N",'[1]pravidla turnaje'!$A$6,IF($H174&gt;$I174,IF(OR($W174="PP",W174="SN"),'[1]pravidla turnaje'!$A$3,'[1]pravidla turnaje'!$A$2),IF($H174&lt;$I174,IF(OR($W174="PP",W174="SN"),'[1]pravidla turnaje'!$A$5,'[1]pravidla turnaje'!$A$6),'[1]pravidla turnaje'!$A$4)))</f>
        <v>0</v>
      </c>
      <c r="M174" s="174">
        <f>IF($E174="N",'[1]pravidla turnaje'!$A$6,IF($H174&lt;$I174,IF(OR($W174="PP",$W174="SN"),'[1]pravidla turnaje'!$A$3,'[1]pravidla turnaje'!$A$2),IF($H174&gt;$I174,IF(OR($W174="PP",$W174="SN"),'[1]pravidla turnaje'!$A$5,'[1]pravidla turnaje'!$A$6),'[1]pravidla turnaje'!$A$4)))</f>
        <v>0</v>
      </c>
      <c r="N174" s="177"/>
      <c r="O174" s="178"/>
      <c r="P174" s="179" t="s">
        <v>195</v>
      </c>
      <c r="Q174" s="180" t="str">
        <f t="shared" si="28"/>
        <v>15:30 - 15:40</v>
      </c>
      <c r="R174" s="181" t="s">
        <v>229</v>
      </c>
      <c r="S174" s="182" t="str">
        <f>CONCATENATE(J174,IF(LEN(J174)=2,"","/"),IF(OR(LEN(J174)=2,F174=""),"",VLOOKUP(F174,[1]Tabulka!$B$4:$X$239,23,0))," - ",CHAR(10),IF(F174="","",VLOOKUP(F174,[1]Tabulka!$B$4:$C$239,2,0)))</f>
        <v xml:space="preserve">3K - 
</v>
      </c>
      <c r="T174" s="183" t="str">
        <f>CONCATENATE(K174,IF(LEN(K174)=2,"","/"),IF(OR(LEN(K174)=2,G174=""),"",VLOOKUP(G174,[1]Tabulka!$B$4:$X$239,23,0))," - ",CHAR(10),IF(G174="","",VLOOKUP(G174,[1]Tabulka!$B$4:$C$239,2,0)))</f>
        <v xml:space="preserve">3L - 
</v>
      </c>
      <c r="U174" s="184"/>
      <c r="V174" s="185"/>
      <c r="W174" s="186"/>
      <c r="X174" s="187"/>
      <c r="Y174" s="188"/>
      <c r="Z174" s="187"/>
      <c r="AA174" s="188"/>
      <c r="AB174" s="189" t="s">
        <v>5</v>
      </c>
      <c r="AC174" s="56" t="str">
        <f t="shared" si="19"/>
        <v>D43</v>
      </c>
      <c r="AD174" s="57">
        <f>COUNTIF($AB$3:$AB174,AB174)</f>
        <v>43</v>
      </c>
      <c r="AE174" s="58">
        <f>IF(AD174=1,'[1]pravidla turnaje'!$C$60,VLOOKUP(CONCATENATE(AB174,AD174-1),$AC$2:$AF173,3,0)+VLOOKUP(CONCATENATE(AB174,AD174-1),$AC$2:$AF173,4,0))</f>
        <v>0.64583333333333237</v>
      </c>
      <c r="AF174" s="59">
        <f>IF($E174="",('[1]pravidla turnaje'!#REF!/24/60),(VLOOKUP("x",'[1]pravidla turnaje'!$A$31:$D$58,4,0)/60/24))</f>
        <v>6.9444444444444441E-3</v>
      </c>
    </row>
    <row r="175" spans="1:32" ht="18">
      <c r="A175" s="39">
        <f t="shared" si="26"/>
        <v>0</v>
      </c>
      <c r="B175" s="39">
        <f t="shared" si="26"/>
        <v>0</v>
      </c>
      <c r="C175" s="39">
        <f t="shared" si="27"/>
        <v>0</v>
      </c>
      <c r="D175" s="40" t="str">
        <f>R175</f>
        <v>P13</v>
      </c>
      <c r="E175" s="41" t="str">
        <f>IF(AND(ISNUMBER(U175),ISNUMBER(V175)),IF(U175&gt;V175,"D",IF(U175&lt;V175,"H","R")),"N")</f>
        <v>N</v>
      </c>
      <c r="F175" s="145" t="str">
        <f>IFERROR(IF(LEN(J175)&lt;5,VLOOKUP(J175,[1]Tabulka!$X$4:$Z$239,2,0),IF(VLOOKUP(RIGHT(J175,3),$D$163:$O175,2,0)="N","",IF(LEFT(J175,SEARCH(" ",J175,1)-1)="vítěz",IF(VLOOKUP(RIGHT(J175,3),$D$163:$O175,2,0)="D",VLOOKUP(RIGHT(J175,3),$D$163:$O175,3,0),VLOOKUP(RIGHT(J175,3),$D$163:$O175,4,0)),IF(VLOOKUP(RIGHT(J175,3),$D$163:$O175,2,0)="H",VLOOKUP(RIGHT(J175,3),$D$163:$O175,3,0),VLOOKUP(RIGHT(J175,3),$D$163:$O175,4,0))))),"")</f>
        <v/>
      </c>
      <c r="G175" s="145" t="str">
        <f>IFERROR(IF(LEN(K175)&lt;5,VLOOKUP(K175,[1]Tabulka!$X$4:$Z$239,2,0),IF(VLOOKUP(RIGHT(K175,3),$D$163:$O175,2,0)="N","",IF(LEFT(K175,SEARCH(" ",K175,1)-1)="vítěz",IF(VLOOKUP(RIGHT(K175,3),$D$163:$O175,2,0)="D",VLOOKUP(RIGHT(K175,3),$D$163:$O175,3,0),VLOOKUP(RIGHT(K175,3),$D$163:$O175,4,0)),IF(VLOOKUP(RIGHT(K175,3),$D$163:$O175,2,0)="H",VLOOKUP(RIGHT(K175,3),$D$163:$O175,3,0),VLOOKUP(RIGHT(K175,3),$D$163:$O175,4,0))))),"")</f>
        <v/>
      </c>
      <c r="H175" s="43" t="str">
        <f t="shared" si="30"/>
        <v/>
      </c>
      <c r="I175" s="40" t="str">
        <f t="shared" si="30"/>
        <v/>
      </c>
      <c r="J175" s="146" t="s">
        <v>230</v>
      </c>
      <c r="K175" s="147" t="s">
        <v>231</v>
      </c>
      <c r="L175" s="43">
        <f>IF($E175="N",'[1]pravidla turnaje'!$A$6,IF($H175&gt;$I175,IF(OR($W175="PP",W175="SN"),'[1]pravidla turnaje'!$A$3,'[1]pravidla turnaje'!$A$2),IF($H175&lt;$I175,IF(OR($W175="PP",W175="SN"),'[1]pravidla turnaje'!$A$5,'[1]pravidla turnaje'!$A$6),'[1]pravidla turnaje'!$A$4)))</f>
        <v>0</v>
      </c>
      <c r="M175" s="40">
        <f>IF($E175="N",'[1]pravidla turnaje'!$A$6,IF($H175&lt;$I175,IF(OR($W175="PP",$W175="SN"),'[1]pravidla turnaje'!$A$3,'[1]pravidla turnaje'!$A$2),IF($H175&gt;$I175,IF(OR($W175="PP",$W175="SN"),'[1]pravidla turnaje'!$A$5,'[1]pravidla turnaje'!$A$6),'[1]pravidla turnaje'!$A$4)))</f>
        <v>0</v>
      </c>
      <c r="N175" s="148"/>
      <c r="O175" s="149"/>
      <c r="P175" s="150" t="s">
        <v>195</v>
      </c>
      <c r="Q175" s="151" t="str">
        <f t="shared" si="28"/>
        <v>15:40 - 15:50</v>
      </c>
      <c r="R175" s="152" t="s">
        <v>232</v>
      </c>
      <c r="S175" s="153" t="str">
        <f>CONCATENATE(J175,IF(LEN(J175)=2,"","/"),IF(OR(LEN(J175)=2,F175=""),"",VLOOKUP(F175,[1]Tabulka!$B$4:$X$239,23,0))," - ",CHAR(10),IF(F175="","",VLOOKUP(F175,[1]Tabulka!$B$4:$C$239,2,0)))</f>
        <v xml:space="preserve">2J - 
</v>
      </c>
      <c r="T175" s="154" t="str">
        <f>CONCATENATE(K175,IF(LEN(K175)=2,"","/"),IF(OR(LEN(K175)=2,G175=""),"",VLOOKUP(G175,[1]Tabulka!$B$4:$X$239,23,0))," - ",CHAR(10),IF(G175="","",VLOOKUP(G175,[1]Tabulka!$B$4:$C$239,2,0)))</f>
        <v xml:space="preserve">4I - 
</v>
      </c>
      <c r="U175" s="155"/>
      <c r="V175" s="156"/>
      <c r="W175" s="157"/>
      <c r="X175" s="158"/>
      <c r="Y175" s="159"/>
      <c r="Z175" s="158"/>
      <c r="AA175" s="159"/>
      <c r="AB175" s="160" t="s">
        <v>31</v>
      </c>
      <c r="AC175" s="56" t="str">
        <f t="shared" si="19"/>
        <v>A44</v>
      </c>
      <c r="AD175" s="57">
        <f>COUNTIF($AB$3:$AB175,AB175)</f>
        <v>44</v>
      </c>
      <c r="AE175" s="58">
        <f>IF(AD175=1,'[1]pravidla turnaje'!$C$60,VLOOKUP(CONCATENATE(AB175,AD175-1),$AC$2:$AF174,3,0)+VLOOKUP(CONCATENATE(AB175,AD175-1),$AC$2:$AF174,4,0))</f>
        <v>0.65277777777777679</v>
      </c>
      <c r="AF175" s="59">
        <f>IF($E175="",('[1]pravidla turnaje'!#REF!/24/60),(VLOOKUP("x",'[1]pravidla turnaje'!$A$31:$D$58,4,0)/60/24))</f>
        <v>6.9444444444444441E-3</v>
      </c>
    </row>
    <row r="176" spans="1:32" ht="18">
      <c r="A176" s="39">
        <f t="shared" si="26"/>
        <v>0</v>
      </c>
      <c r="B176" s="39">
        <f t="shared" si="26"/>
        <v>0</v>
      </c>
      <c r="C176" s="39">
        <f t="shared" si="27"/>
        <v>0</v>
      </c>
      <c r="D176" s="40" t="str">
        <f t="shared" ref="D176:D179" si="31">R176</f>
        <v>P14</v>
      </c>
      <c r="E176" s="41" t="str">
        <f t="shared" ref="E176:E190" si="32">IF(AND(ISNUMBER(U176),ISNUMBER(V176)),IF(U176&gt;V176,"D",IF(U176&lt;V176,"H","R")),"N")</f>
        <v>N</v>
      </c>
      <c r="F176" s="161" t="str">
        <f>IFERROR(IF(LEN(J176)&lt;5,VLOOKUP(J176,[1]Tabulka!$X$4:$Z$239,2,0),IF(VLOOKUP(RIGHT(J176,3),$D$163:$O176,2,0)="N","",IF(LEFT(J176,SEARCH(" ",J176,1)-1)="vítěz",IF(VLOOKUP(RIGHT(J176,3),$D$163:$O176,2,0)="D",VLOOKUP(RIGHT(J176,3),$D$163:$O176,3,0),VLOOKUP(RIGHT(J176,3),$D$163:$O176,4,0)),IF(VLOOKUP(RIGHT(J176,3),$D$163:$O176,2,0)="H",VLOOKUP(RIGHT(J176,3),$D$163:$O176,3,0),VLOOKUP(RIGHT(J176,3),$D$163:$O176,4,0))))),"")</f>
        <v/>
      </c>
      <c r="G176" s="161" t="str">
        <f>IFERROR(IF(LEN(K176)&lt;5,VLOOKUP(K176,[1]Tabulka!$X$4:$Z$239,2,0),IF(VLOOKUP(RIGHT(K176,3),$D$163:$O176,2,0)="N","",IF(LEFT(K176,SEARCH(" ",K176,1)-1)="vítěz",IF(VLOOKUP(RIGHT(K176,3),$D$163:$O176,2,0)="D",VLOOKUP(RIGHT(K176,3),$D$163:$O176,3,0),VLOOKUP(RIGHT(K176,3),$D$163:$O176,4,0)),IF(VLOOKUP(RIGHT(K176,3),$D$163:$O176,2,0)="H",VLOOKUP(RIGHT(K176,3),$D$163:$O176,3,0),VLOOKUP(RIGHT(K176,3),$D$163:$O176,4,0))))),"")</f>
        <v/>
      </c>
      <c r="H176" s="43" t="str">
        <f t="shared" si="30"/>
        <v/>
      </c>
      <c r="I176" s="40" t="str">
        <f t="shared" si="30"/>
        <v/>
      </c>
      <c r="J176" s="146" t="s">
        <v>233</v>
      </c>
      <c r="K176" s="147" t="s">
        <v>234</v>
      </c>
      <c r="L176" s="43">
        <f>IF($E176="N",'[1]pravidla turnaje'!$A$6,IF($H176&gt;$I176,IF(OR($W176="PP",W176="SN"),'[1]pravidla turnaje'!$A$3,'[1]pravidla turnaje'!$A$2),IF($H176&lt;$I176,IF(OR($W176="PP",W176="SN"),'[1]pravidla turnaje'!$A$5,'[1]pravidla turnaje'!$A$6),'[1]pravidla turnaje'!$A$4)))</f>
        <v>0</v>
      </c>
      <c r="M176" s="40">
        <f>IF($E176="N",'[1]pravidla turnaje'!$A$6,IF($H176&lt;$I176,IF(OR($W176="PP",$W176="SN"),'[1]pravidla turnaje'!$A$3,'[1]pravidla turnaje'!$A$2),IF($H176&gt;$I176,IF(OR($W176="PP",$W176="SN"),'[1]pravidla turnaje'!$A$5,'[1]pravidla turnaje'!$A$6),'[1]pravidla turnaje'!$A$4)))</f>
        <v>0</v>
      </c>
      <c r="N176" s="162"/>
      <c r="O176" s="163"/>
      <c r="P176" s="56" t="s">
        <v>195</v>
      </c>
      <c r="Q176" s="164" t="str">
        <f t="shared" si="28"/>
        <v>15:40 - 15:50</v>
      </c>
      <c r="R176" s="152" t="s">
        <v>235</v>
      </c>
      <c r="S176" s="165" t="str">
        <f>CONCATENATE(J176,IF(LEN(J176)=2,"","/"),IF(OR(LEN(J176)=2,F176=""),"",VLOOKUP(F176,[1]Tabulka!$B$4:$X$239,23,0))," - ",CHAR(10),IF(F176="","",VLOOKUP(F176,[1]Tabulka!$B$4:$C$239,2,0)))</f>
        <v xml:space="preserve">2K - 
</v>
      </c>
      <c r="T176" s="166" t="str">
        <f>CONCATENATE(K176,IF(LEN(K176)=2,"","/"),IF(OR(LEN(K176)=2,G176=""),"",VLOOKUP(G176,[1]Tabulka!$B$4:$X$239,23,0))," - ",CHAR(10),IF(G176="","",VLOOKUP(G176,[1]Tabulka!$B$4:$C$239,2,0)))</f>
        <v xml:space="preserve">4L - 
</v>
      </c>
      <c r="U176" s="167"/>
      <c r="V176" s="168"/>
      <c r="W176" s="169"/>
      <c r="X176" s="170"/>
      <c r="Y176" s="171"/>
      <c r="Z176" s="170"/>
      <c r="AA176" s="171"/>
      <c r="AB176" s="172" t="s">
        <v>33</v>
      </c>
      <c r="AC176" s="56" t="str">
        <f t="shared" si="19"/>
        <v>B44</v>
      </c>
      <c r="AD176" s="57">
        <f>COUNTIF($AB$3:$AB176,AB176)</f>
        <v>44</v>
      </c>
      <c r="AE176" s="58">
        <f>IF(AD176=1,'[1]pravidla turnaje'!$C$60,VLOOKUP(CONCATENATE(AB176,AD176-1),$AC$2:$AF175,3,0)+VLOOKUP(CONCATENATE(AB176,AD176-1),$AC$2:$AF175,4,0))</f>
        <v>0.65277777777777679</v>
      </c>
      <c r="AF176" s="59">
        <f>IF($E176="",('[1]pravidla turnaje'!#REF!/24/60),(VLOOKUP("x",'[1]pravidla turnaje'!$A$31:$D$58,4,0)/60/24))</f>
        <v>6.9444444444444441E-3</v>
      </c>
    </row>
    <row r="177" spans="1:33" ht="18">
      <c r="A177" s="39">
        <f t="shared" si="26"/>
        <v>0</v>
      </c>
      <c r="B177" s="39">
        <f t="shared" si="26"/>
        <v>0</v>
      </c>
      <c r="C177" s="39">
        <f t="shared" si="27"/>
        <v>0</v>
      </c>
      <c r="D177" s="40" t="str">
        <f t="shared" si="31"/>
        <v>P15</v>
      </c>
      <c r="E177" s="41" t="str">
        <f t="shared" si="32"/>
        <v>N</v>
      </c>
      <c r="F177" s="161" t="str">
        <f>IFERROR(IF(LEN(J177)&lt;5,VLOOKUP(J177,[1]Tabulka!$X$4:$Z$239,2,0),IF(VLOOKUP(RIGHT(J177,3),$D$163:$O177,2,0)="N","",IF(LEFT(J177,SEARCH(" ",J177,1)-1)="vítěz",IF(VLOOKUP(RIGHT(J177,3),$D$163:$O177,2,0)="D",VLOOKUP(RIGHT(J177,3),$D$163:$O177,3,0),VLOOKUP(RIGHT(J177,3),$D$163:$O177,4,0)),IF(VLOOKUP(RIGHT(J177,3),$D$163:$O177,2,0)="H",VLOOKUP(RIGHT(J177,3),$D$163:$O177,3,0),VLOOKUP(RIGHT(J177,3),$D$163:$O177,4,0))))),"")</f>
        <v/>
      </c>
      <c r="G177" s="161" t="str">
        <f>IFERROR(IF(LEN(K177)&lt;5,VLOOKUP(K177,[1]Tabulka!$X$4:$Z$239,2,0),IF(VLOOKUP(RIGHT(K177,3),$D$163:$O177,2,0)="N","",IF(LEFT(K177,SEARCH(" ",K177,1)-1)="vítěz",IF(VLOOKUP(RIGHT(K177,3),$D$163:$O177,2,0)="D",VLOOKUP(RIGHT(K177,3),$D$163:$O177,3,0),VLOOKUP(RIGHT(K177,3),$D$163:$O177,4,0)),IF(VLOOKUP(RIGHT(K177,3),$D$163:$O177,2,0)="H",VLOOKUP(RIGHT(K177,3),$D$163:$O177,3,0),VLOOKUP(RIGHT(K177,3),$D$163:$O177,4,0))))),"")</f>
        <v/>
      </c>
      <c r="H177" s="43" t="str">
        <f t="shared" si="30"/>
        <v/>
      </c>
      <c r="I177" s="40" t="str">
        <f t="shared" si="30"/>
        <v/>
      </c>
      <c r="J177" s="146" t="s">
        <v>236</v>
      </c>
      <c r="K177" s="147" t="s">
        <v>237</v>
      </c>
      <c r="L177" s="43">
        <f>IF($E177="N",'[1]pravidla turnaje'!$A$6,IF($H177&gt;$I177,IF(OR($W177="PP",W177="SN"),'[1]pravidla turnaje'!$A$3,'[1]pravidla turnaje'!$A$2),IF($H177&lt;$I177,IF(OR($W177="PP",W177="SN"),'[1]pravidla turnaje'!$A$5,'[1]pravidla turnaje'!$A$6),'[1]pravidla turnaje'!$A$4)))</f>
        <v>0</v>
      </c>
      <c r="M177" s="40">
        <f>IF($E177="N",'[1]pravidla turnaje'!$A$6,IF($H177&lt;$I177,IF(OR($W177="PP",$W177="SN"),'[1]pravidla turnaje'!$A$3,'[1]pravidla turnaje'!$A$2),IF($H177&gt;$I177,IF(OR($W177="PP",$W177="SN"),'[1]pravidla turnaje'!$A$5,'[1]pravidla turnaje'!$A$6),'[1]pravidla turnaje'!$A$4)))</f>
        <v>0</v>
      </c>
      <c r="N177" s="162"/>
      <c r="O177" s="163"/>
      <c r="P177" s="56" t="s">
        <v>195</v>
      </c>
      <c r="Q177" s="164" t="str">
        <f t="shared" si="28"/>
        <v>15:40 - 15:50</v>
      </c>
      <c r="R177" s="152" t="s">
        <v>238</v>
      </c>
      <c r="S177" s="165" t="str">
        <f>CONCATENATE(J177,IF(LEN(J177)=2,"","/"),IF(OR(LEN(J177)=2,F177=""),"",VLOOKUP(F177,[1]Tabulka!$B$4:$X$239,23,0))," - ",CHAR(10),IF(F177="","",VLOOKUP(F177,[1]Tabulka!$B$4:$C$239,2,0)))</f>
        <v xml:space="preserve">2L - 
</v>
      </c>
      <c r="T177" s="166" t="str">
        <f>CONCATENATE(K177,IF(LEN(K177)=2,"","/"),IF(OR(LEN(K177)=2,G177=""),"",VLOOKUP(G177,[1]Tabulka!$B$4:$X$239,23,0))," - ",CHAR(10),IF(G177="","",VLOOKUP(G177,[1]Tabulka!$B$4:$C$239,2,0)))</f>
        <v xml:space="preserve">4K - 
</v>
      </c>
      <c r="U177" s="167"/>
      <c r="V177" s="168"/>
      <c r="W177" s="169"/>
      <c r="X177" s="170"/>
      <c r="Y177" s="171"/>
      <c r="Z177" s="170"/>
      <c r="AA177" s="171"/>
      <c r="AB177" s="172" t="s">
        <v>35</v>
      </c>
      <c r="AC177" s="56" t="str">
        <f t="shared" si="19"/>
        <v>C44</v>
      </c>
      <c r="AD177" s="57">
        <f>COUNTIF($AB$3:$AB177,AB177)</f>
        <v>44</v>
      </c>
      <c r="AE177" s="58">
        <f>IF(AD177=1,'[1]pravidla turnaje'!$C$60,VLOOKUP(CONCATENATE(AB177,AD177-1),$AC$2:$AF176,3,0)+VLOOKUP(CONCATENATE(AB177,AD177-1),$AC$2:$AF176,4,0))</f>
        <v>0.65277777777777679</v>
      </c>
      <c r="AF177" s="59">
        <f>IF($E177="",('[1]pravidla turnaje'!#REF!/24/60),(VLOOKUP("x",'[1]pravidla turnaje'!$A$31:$D$58,4,0)/60/24))</f>
        <v>6.9444444444444441E-3</v>
      </c>
    </row>
    <row r="178" spans="1:33" ht="19" thickBot="1">
      <c r="A178" s="123">
        <f t="shared" si="26"/>
        <v>0</v>
      </c>
      <c r="B178" s="123">
        <f t="shared" si="26"/>
        <v>0</v>
      </c>
      <c r="C178" s="123">
        <f t="shared" si="27"/>
        <v>0</v>
      </c>
      <c r="D178" s="191" t="str">
        <f t="shared" si="31"/>
        <v>P16</v>
      </c>
      <c r="E178" s="192" t="str">
        <f t="shared" si="32"/>
        <v>N</v>
      </c>
      <c r="F178" s="193" t="str">
        <f>IFERROR(IF(LEN(J178)&lt;5,VLOOKUP(J178,[1]Tabulka!$X$4:$Z$239,2,0),IF(VLOOKUP(RIGHT(J178,3),$D$163:$O178,2,0)="N","",IF(LEFT(J178,SEARCH(" ",J178,1)-1)="vítěz",IF(VLOOKUP(RIGHT(J178,3),$D$163:$O178,2,0)="D",VLOOKUP(RIGHT(J178,3),$D$163:$O178,3,0),VLOOKUP(RIGHT(J178,3),$D$163:$O178,4,0)),IF(VLOOKUP(RIGHT(J178,3),$D$163:$O178,2,0)="H",VLOOKUP(RIGHT(J178,3),$D$163:$O178,3,0),VLOOKUP(RIGHT(J178,3),$D$163:$O178,4,0))))),"")</f>
        <v/>
      </c>
      <c r="G178" s="193" t="str">
        <f>IFERROR(IF(LEN(K178)&lt;5,VLOOKUP(K178,[1]Tabulka!$X$4:$Z$239,2,0),IF(VLOOKUP(RIGHT(K178,3),$D$163:$O178,2,0)="N","",IF(LEFT(K178,SEARCH(" ",K178,1)-1)="vítěz",IF(VLOOKUP(RIGHT(K178,3),$D$163:$O178,2,0)="D",VLOOKUP(RIGHT(K178,3),$D$163:$O178,3,0),VLOOKUP(RIGHT(K178,3),$D$163:$O178,4,0)),IF(VLOOKUP(RIGHT(K178,3),$D$163:$O178,2,0)="H",VLOOKUP(RIGHT(K178,3),$D$163:$O178,3,0),VLOOKUP(RIGHT(K178,3),$D$163:$O178,4,0))))),"")</f>
        <v/>
      </c>
      <c r="H178" s="194" t="str">
        <f t="shared" si="30"/>
        <v/>
      </c>
      <c r="I178" s="191" t="str">
        <f t="shared" si="30"/>
        <v/>
      </c>
      <c r="J178" s="146" t="s">
        <v>239</v>
      </c>
      <c r="K178" s="147" t="s">
        <v>240</v>
      </c>
      <c r="L178" s="194">
        <f>IF($E178="N",'[1]pravidla turnaje'!$A$6,IF($H178&gt;$I178,IF(OR($W178="PP",W178="SN"),'[1]pravidla turnaje'!$A$3,'[1]pravidla turnaje'!$A$2),IF($H178&lt;$I178,IF(OR($W178="PP",W178="SN"),'[1]pravidla turnaje'!$A$5,'[1]pravidla turnaje'!$A$6),'[1]pravidla turnaje'!$A$4)))</f>
        <v>0</v>
      </c>
      <c r="M178" s="191">
        <f>IF($E178="N",'[1]pravidla turnaje'!$A$6,IF($H178&lt;$I178,IF(OR($W178="PP",$W178="SN"),'[1]pravidla turnaje'!$A$3,'[1]pravidla turnaje'!$A$2),IF($H178&gt;$I178,IF(OR($W178="PP",$W178="SN"),'[1]pravidla turnaje'!$A$5,'[1]pravidla turnaje'!$A$6),'[1]pravidla turnaje'!$A$4)))</f>
        <v>0</v>
      </c>
      <c r="N178" s="195"/>
      <c r="O178" s="196"/>
      <c r="P178" s="141" t="s">
        <v>195</v>
      </c>
      <c r="Q178" s="197" t="str">
        <f t="shared" si="28"/>
        <v>15:40 - 15:50</v>
      </c>
      <c r="R178" s="198" t="s">
        <v>241</v>
      </c>
      <c r="S178" s="199" t="str">
        <f>CONCATENATE(J178,IF(LEN(J178)=2,"","/"),IF(OR(LEN(J178)=2,F178=""),"",VLOOKUP(F178,[1]Tabulka!$B$4:$X$239,23,0))," - ",CHAR(10),IF(F178="","",VLOOKUP(F178,[1]Tabulka!$B$4:$C$239,2,0)))</f>
        <v xml:space="preserve">2I - 
</v>
      </c>
      <c r="T178" s="200" t="str">
        <f>CONCATENATE(K178,IF(LEN(K178)=2,"","/"),IF(OR(LEN(K178)=2,G178=""),"",VLOOKUP(G178,[1]Tabulka!$B$4:$X$239,23,0))," - ",CHAR(10),IF(G178="","",VLOOKUP(G178,[1]Tabulka!$B$4:$C$239,2,0)))</f>
        <v xml:space="preserve">4J - 
</v>
      </c>
      <c r="U178" s="201"/>
      <c r="V178" s="202"/>
      <c r="W178" s="203"/>
      <c r="X178" s="204"/>
      <c r="Y178" s="205"/>
      <c r="Z178" s="204"/>
      <c r="AA178" s="205"/>
      <c r="AB178" s="206" t="s">
        <v>5</v>
      </c>
      <c r="AC178" s="56" t="str">
        <f t="shared" si="19"/>
        <v>D44</v>
      </c>
      <c r="AD178" s="57">
        <f>COUNTIF($AB$3:$AB178,AB178)</f>
        <v>44</v>
      </c>
      <c r="AE178" s="58">
        <f>IF(AD178=1,'[1]pravidla turnaje'!$C$60,VLOOKUP(CONCATENATE(AB178,AD178-1),$AC$2:$AF177,3,0)+VLOOKUP(CONCATENATE(AB178,AD178-1),$AC$2:$AF177,4,0))</f>
        <v>0.65277777777777679</v>
      </c>
      <c r="AF178" s="59">
        <f>IF($E178="",('[1]pravidla turnaje'!#REF!/24/60),(VLOOKUP("x",'[1]pravidla turnaje'!$A$31:$D$58,4,0)/60/24))</f>
        <v>6.9444444444444441E-3</v>
      </c>
    </row>
    <row r="179" spans="1:33" ht="18">
      <c r="A179" s="39">
        <f t="shared" si="26"/>
        <v>0</v>
      </c>
      <c r="B179" s="39">
        <f t="shared" si="26"/>
        <v>0</v>
      </c>
      <c r="C179" s="39">
        <f t="shared" si="27"/>
        <v>0</v>
      </c>
      <c r="D179" s="40" t="str">
        <f t="shared" si="31"/>
        <v>P17</v>
      </c>
      <c r="E179" s="41" t="str">
        <f t="shared" si="32"/>
        <v>N</v>
      </c>
      <c r="F179" s="145" t="str">
        <f>IFERROR(IF(LEN(J179)&lt;5,VLOOKUP(J179,[1]Tabulka!$X$4:$Z$239,2,0),IF(VLOOKUP(RIGHT(J179,3),$D$163:$O179,2,0)="N","",IF(LEFT(J179,SEARCH(" ",J179,1)-1)="vítěz",IF(VLOOKUP(RIGHT(J179,3),$D$163:$O179,2,0)="D",VLOOKUP(RIGHT(J179,3),$D$163:$O179,3,0),VLOOKUP(RIGHT(J179,3),$D$163:$O179,4,0)),IF(VLOOKUP(RIGHT(J179,3),$D$163:$O179,2,0)="H",VLOOKUP(RIGHT(J179,3),$D$163:$O179,3,0),VLOOKUP(RIGHT(J179,3),$D$163:$O179,4,0))))),"")</f>
        <v/>
      </c>
      <c r="G179" s="145" t="str">
        <f>IFERROR(IF(LEN(K179)&lt;5,VLOOKUP(K179,[1]Tabulka!$X$4:$Z$239,2,0),IF(VLOOKUP(RIGHT(K179,3),$D$163:$O179,2,0)="N","",IF(LEFT(K179,SEARCH(" ",K179,1)-1)="vítěz",IF(VLOOKUP(RIGHT(K179,3),$D$163:$O179,2,0)="D",VLOOKUP(RIGHT(K179,3),$D$163:$O179,3,0),VLOOKUP(RIGHT(K179,3),$D$163:$O179,4,0)),IF(VLOOKUP(RIGHT(K179,3),$D$163:$O179,2,0)="H",VLOOKUP(RIGHT(K179,3),$D$163:$O179,3,0),VLOOKUP(RIGHT(K179,3),$D$163:$O179,4,0))))),"")</f>
        <v/>
      </c>
      <c r="H179" s="43" t="str">
        <f t="shared" si="30"/>
        <v/>
      </c>
      <c r="I179" s="40" t="str">
        <f t="shared" si="30"/>
        <v/>
      </c>
      <c r="J179" s="146" t="s">
        <v>242</v>
      </c>
      <c r="K179" s="147" t="s">
        <v>243</v>
      </c>
      <c r="L179" s="43">
        <f>IF($E179="N",'[1]pravidla turnaje'!$A$6,IF($H179&gt;$I179,IF(OR($W179="PP",W179="SN"),'[1]pravidla turnaje'!$A$3,'[1]pravidla turnaje'!$A$2),IF($H179&lt;$I179,IF(OR($W179="PP",W179="SN"),'[1]pravidla turnaje'!$A$5,'[1]pravidla turnaje'!$A$6),'[1]pravidla turnaje'!$A$4)))</f>
        <v>0</v>
      </c>
      <c r="M179" s="40">
        <f>IF($E179="N",'[1]pravidla turnaje'!$A$6,IF($H179&lt;$I179,IF(OR($W179="PP",$W179="SN"),'[1]pravidla turnaje'!$A$3,'[1]pravidla turnaje'!$A$2),IF($H179&gt;$I179,IF(OR($W179="PP",$W179="SN"),'[1]pravidla turnaje'!$A$5,'[1]pravidla turnaje'!$A$6),'[1]pravidla turnaje'!$A$4)))</f>
        <v>0</v>
      </c>
      <c r="N179" s="148"/>
      <c r="O179" s="149"/>
      <c r="P179" s="150" t="s">
        <v>244</v>
      </c>
      <c r="Q179" s="151" t="str">
        <f t="shared" si="28"/>
        <v>15:50 - 16:00</v>
      </c>
      <c r="R179" s="152" t="s">
        <v>245</v>
      </c>
      <c r="S179" s="153" t="str">
        <f>CONCATENATE(J179,IF(LEN(J179)=2,"","/"),IF(OR(LEN(J179)=2,F179=""),"",VLOOKUP(F179,[1]Tabulka!$B$4:$X$239,23,0))," - ",CHAR(10),IF(F179="","",VLOOKUP(F179,[1]Tabulka!$B$4:$C$239,2,0)))</f>
        <v xml:space="preserve">1E - 
</v>
      </c>
      <c r="T179" s="154" t="str">
        <f>CONCATENATE(K179,IF(LEN(K179)=2,"","/"),IF(OR(LEN(K179)=2,G179=""),"",VLOOKUP(G179,[1]Tabulka!$B$4:$X$239,23,0))," - ",CHAR(10),IF(G179="","",VLOOKUP(G179,[1]Tabulka!$B$4:$C$239,2,0)))</f>
        <v xml:space="preserve">vítěz P01/ - 
</v>
      </c>
      <c r="U179" s="155"/>
      <c r="V179" s="156"/>
      <c r="W179" s="157"/>
      <c r="X179" s="158"/>
      <c r="Y179" s="159"/>
      <c r="Z179" s="158"/>
      <c r="AA179" s="159"/>
      <c r="AB179" s="160" t="s">
        <v>31</v>
      </c>
      <c r="AC179" s="56" t="str">
        <f t="shared" si="19"/>
        <v>A45</v>
      </c>
      <c r="AD179" s="57">
        <f>COUNTIF($AB$3:$AB179,AB179)</f>
        <v>45</v>
      </c>
      <c r="AE179" s="58">
        <f>IF(AD179=1,'[1]pravidla turnaje'!$C$60,VLOOKUP(CONCATENATE(AB179,AD179-1),$AC$2:$AF178,3,0)+VLOOKUP(CONCATENATE(AB179,AD179-1),$AC$2:$AF178,4,0))</f>
        <v>0.65972222222222121</v>
      </c>
      <c r="AF179" s="59">
        <f>IF($E179="",('[1]pravidla turnaje'!#REF!/24/60),(VLOOKUP("x",'[1]pravidla turnaje'!$A$31:$D$58,4,0)/60/24))</f>
        <v>6.9444444444444441E-3</v>
      </c>
      <c r="AG179" s="207"/>
    </row>
    <row r="180" spans="1:33" ht="18">
      <c r="A180" s="39">
        <f t="shared" si="26"/>
        <v>0</v>
      </c>
      <c r="B180" s="39">
        <f t="shared" si="26"/>
        <v>0</v>
      </c>
      <c r="C180" s="39">
        <f t="shared" si="27"/>
        <v>0</v>
      </c>
      <c r="D180" s="40" t="str">
        <f>R180</f>
        <v>P18</v>
      </c>
      <c r="E180" s="41" t="str">
        <f t="shared" si="32"/>
        <v>N</v>
      </c>
      <c r="F180" s="161" t="str">
        <f>IFERROR(IF(LEN(J180)&lt;5,VLOOKUP(J180,[1]Tabulka!$X$4:$Z$239,2,0),IF(VLOOKUP(RIGHT(J180,3),$D$163:$O180,2,0)="N","",IF(LEFT(J180,SEARCH(" ",J180,1)-1)="vítěz",IF(VLOOKUP(RIGHT(J180,3),$D$163:$O180,2,0)="D",VLOOKUP(RIGHT(J180,3),$D$163:$O180,3,0),VLOOKUP(RIGHT(J180,3),$D$163:$O180,4,0)),IF(VLOOKUP(RIGHT(J180,3),$D$163:$O180,2,0)="H",VLOOKUP(RIGHT(J180,3),$D$163:$O180,3,0),VLOOKUP(RIGHT(J180,3),$D$163:$O180,4,0))))),"")</f>
        <v/>
      </c>
      <c r="G180" s="161" t="str">
        <f>IFERROR(IF(LEN(K180)&lt;5,VLOOKUP(K180,[1]Tabulka!$X$4:$Z$239,2,0),IF(VLOOKUP(RIGHT(K180,3),$D$163:$O180,2,0)="N","",IF(LEFT(K180,SEARCH(" ",K180,1)-1)="vítěz",IF(VLOOKUP(RIGHT(K180,3),$D$163:$O180,2,0)="D",VLOOKUP(RIGHT(K180,3),$D$163:$O180,3,0),VLOOKUP(RIGHT(K180,3),$D$163:$O180,4,0)),IF(VLOOKUP(RIGHT(K180,3),$D$163:$O180,2,0)="H",VLOOKUP(RIGHT(K180,3),$D$163:$O180,3,0),VLOOKUP(RIGHT(K180,3),$D$163:$O180,4,0))))),"")</f>
        <v/>
      </c>
      <c r="H180" s="43" t="str">
        <f t="shared" si="30"/>
        <v/>
      </c>
      <c r="I180" s="40" t="str">
        <f t="shared" si="30"/>
        <v/>
      </c>
      <c r="J180" s="146" t="s">
        <v>246</v>
      </c>
      <c r="K180" s="147" t="s">
        <v>247</v>
      </c>
      <c r="L180" s="43">
        <f>IF($E180="N",'[1]pravidla turnaje'!$A$6,IF($H180&gt;$I180,IF(OR($W180="PP",W180="SN"),'[1]pravidla turnaje'!$A$3,'[1]pravidla turnaje'!$A$2),IF($H180&lt;$I180,IF(OR($W180="PP",W180="SN"),'[1]pravidla turnaje'!$A$5,'[1]pravidla turnaje'!$A$6),'[1]pravidla turnaje'!$A$4)))</f>
        <v>0</v>
      </c>
      <c r="M180" s="40">
        <f>IF($E180="N",'[1]pravidla turnaje'!$A$6,IF($H180&lt;$I180,IF(OR($W180="PP",$W180="SN"),'[1]pravidla turnaje'!$A$3,'[1]pravidla turnaje'!$A$2),IF($H180&gt;$I180,IF(OR($W180="PP",$W180="SN"),'[1]pravidla turnaje'!$A$5,'[1]pravidla turnaje'!$A$6),'[1]pravidla turnaje'!$A$4)))</f>
        <v>0</v>
      </c>
      <c r="N180" s="162"/>
      <c r="O180" s="163"/>
      <c r="P180" s="56" t="s">
        <v>244</v>
      </c>
      <c r="Q180" s="164" t="str">
        <f t="shared" si="28"/>
        <v>15:50 - 16:00</v>
      </c>
      <c r="R180" s="152" t="s">
        <v>248</v>
      </c>
      <c r="S180" s="165" t="str">
        <f>CONCATENATE(J180,IF(LEN(J180)=2,"","/"),IF(OR(LEN(J180)=2,F180=""),"",VLOOKUP(F180,[1]Tabulka!$B$4:$X$239,23,0))," - ",CHAR(10),IF(F180="","",VLOOKUP(F180,[1]Tabulka!$B$4:$C$239,2,0)))</f>
        <v xml:space="preserve">1F - 
</v>
      </c>
      <c r="T180" s="166" t="str">
        <f>CONCATENATE(K180,IF(LEN(K180)=2,"","/"),IF(OR(LEN(K180)=2,G180=""),"",VLOOKUP(G180,[1]Tabulka!$B$4:$X$239,23,0))," - ",CHAR(10),IF(G180="","",VLOOKUP(G180,[1]Tabulka!$B$4:$C$239,2,0)))</f>
        <v xml:space="preserve">vítěz P02/ - 
</v>
      </c>
      <c r="U180" s="167"/>
      <c r="V180" s="168"/>
      <c r="W180" s="169"/>
      <c r="X180" s="170"/>
      <c r="Y180" s="171"/>
      <c r="Z180" s="170"/>
      <c r="AA180" s="171"/>
      <c r="AB180" s="172" t="s">
        <v>33</v>
      </c>
      <c r="AC180" s="56" t="str">
        <f t="shared" si="19"/>
        <v>B45</v>
      </c>
      <c r="AD180" s="57">
        <f>COUNTIF($AB$3:$AB180,AB180)</f>
        <v>45</v>
      </c>
      <c r="AE180" s="58">
        <f>IF(AD180=1,'[1]pravidla turnaje'!$C$60,VLOOKUP(CONCATENATE(AB180,AD180-1),$AC$2:$AF179,3,0)+VLOOKUP(CONCATENATE(AB180,AD180-1),$AC$2:$AF179,4,0))</f>
        <v>0.65972222222222121</v>
      </c>
      <c r="AF180" s="59">
        <f>IF($E180="",('[1]pravidla turnaje'!#REF!/24/60),(VLOOKUP("x",'[1]pravidla turnaje'!$A$31:$D$58,4,0)/60/24))</f>
        <v>6.9444444444444441E-3</v>
      </c>
    </row>
    <row r="181" spans="1:33" ht="18">
      <c r="A181" s="39">
        <f t="shared" si="26"/>
        <v>0</v>
      </c>
      <c r="B181" s="39">
        <f t="shared" si="26"/>
        <v>0</v>
      </c>
      <c r="C181" s="39">
        <f t="shared" si="27"/>
        <v>0</v>
      </c>
      <c r="D181" s="40" t="str">
        <f>R181</f>
        <v>P19</v>
      </c>
      <c r="E181" s="41" t="str">
        <f t="shared" si="32"/>
        <v>N</v>
      </c>
      <c r="F181" s="161" t="str">
        <f>IFERROR(IF(LEN(J181)&lt;5,VLOOKUP(J181,[1]Tabulka!$X$4:$Z$239,2,0),IF(VLOOKUP(RIGHT(J181,3),$D$163:$O181,2,0)="N","",IF(LEFT(J181,SEARCH(" ",J181,1)-1)="vítěz",IF(VLOOKUP(RIGHT(J181,3),$D$163:$O181,2,0)="D",VLOOKUP(RIGHT(J181,3),$D$163:$O181,3,0),VLOOKUP(RIGHT(J181,3),$D$163:$O181,4,0)),IF(VLOOKUP(RIGHT(J181,3),$D$163:$O181,2,0)="H",VLOOKUP(RIGHT(J181,3),$D$163:$O181,3,0),VLOOKUP(RIGHT(J181,3),$D$163:$O181,4,0))))),"")</f>
        <v/>
      </c>
      <c r="G181" s="161" t="str">
        <f>IFERROR(IF(LEN(K181)&lt;5,VLOOKUP(K181,[1]Tabulka!$X$4:$Z$239,2,0),IF(VLOOKUP(RIGHT(K181,3),$D$163:$O181,2,0)="N","",IF(LEFT(K181,SEARCH(" ",K181,1)-1)="vítěz",IF(VLOOKUP(RIGHT(K181,3),$D$163:$O181,2,0)="D",VLOOKUP(RIGHT(K181,3),$D$163:$O181,3,0),VLOOKUP(RIGHT(K181,3),$D$163:$O181,4,0)),IF(VLOOKUP(RIGHT(K181,3),$D$163:$O181,2,0)="H",VLOOKUP(RIGHT(K181,3),$D$163:$O181,3,0),VLOOKUP(RIGHT(K181,3),$D$163:$O181,4,0))))),"")</f>
        <v/>
      </c>
      <c r="H181" s="43" t="str">
        <f t="shared" si="30"/>
        <v/>
      </c>
      <c r="I181" s="40" t="str">
        <f t="shared" si="30"/>
        <v/>
      </c>
      <c r="J181" s="146" t="s">
        <v>249</v>
      </c>
      <c r="K181" s="147" t="s">
        <v>250</v>
      </c>
      <c r="L181" s="43">
        <f>IF($E181="N",'[1]pravidla turnaje'!$A$6,IF($H181&gt;$I181,IF(OR($W181="PP",W181="SN"),'[1]pravidla turnaje'!$A$3,'[1]pravidla turnaje'!$A$2),IF($H181&lt;$I181,IF(OR($W181="PP",W181="SN"),'[1]pravidla turnaje'!$A$5,'[1]pravidla turnaje'!$A$6),'[1]pravidla turnaje'!$A$4)))</f>
        <v>0</v>
      </c>
      <c r="M181" s="40">
        <f>IF($E181="N",'[1]pravidla turnaje'!$A$6,IF($H181&lt;$I181,IF(OR($W181="PP",$W181="SN"),'[1]pravidla turnaje'!$A$3,'[1]pravidla turnaje'!$A$2),IF($H181&gt;$I181,IF(OR($W181="PP",$W181="SN"),'[1]pravidla turnaje'!$A$5,'[1]pravidla turnaje'!$A$6),'[1]pravidla turnaje'!$A$4)))</f>
        <v>0</v>
      </c>
      <c r="N181" s="162"/>
      <c r="O181" s="163"/>
      <c r="P181" s="56" t="s">
        <v>244</v>
      </c>
      <c r="Q181" s="164" t="str">
        <f t="shared" si="28"/>
        <v>15:50 - 16:00</v>
      </c>
      <c r="R181" s="152" t="s">
        <v>251</v>
      </c>
      <c r="S181" s="165" t="str">
        <f>CONCATENATE(J181,IF(LEN(J181)=2,"","/"),IF(OR(LEN(J181)=2,F181=""),"",VLOOKUP(F181,[1]Tabulka!$B$4:$X$239,23,0))," - ",CHAR(10),IF(F181="","",VLOOKUP(F181,[1]Tabulka!$B$4:$C$239,2,0)))</f>
        <v xml:space="preserve">1B - 
</v>
      </c>
      <c r="T181" s="166" t="str">
        <f>CONCATENATE(K181,IF(LEN(K181)=2,"","/"),IF(OR(LEN(K181)=2,G181=""),"",VLOOKUP(G181,[1]Tabulka!$B$4:$X$239,23,0))," - ",CHAR(10),IF(G181="","",VLOOKUP(G181,[1]Tabulka!$B$4:$C$239,2,0)))</f>
        <v xml:space="preserve">vítěz P03/ - 
</v>
      </c>
      <c r="U181" s="167"/>
      <c r="V181" s="168"/>
      <c r="W181" s="169"/>
      <c r="X181" s="170"/>
      <c r="Y181" s="171"/>
      <c r="Z181" s="170"/>
      <c r="AA181" s="171"/>
      <c r="AB181" s="172" t="s">
        <v>35</v>
      </c>
      <c r="AC181" s="56" t="str">
        <f t="shared" si="19"/>
        <v>C45</v>
      </c>
      <c r="AD181" s="57">
        <f>COUNTIF($AB$3:$AB181,AB181)</f>
        <v>45</v>
      </c>
      <c r="AE181" s="58">
        <f>IF(AD181=1,'[1]pravidla turnaje'!$C$60,VLOOKUP(CONCATENATE(AB181,AD181-1),$AC$2:$AF180,3,0)+VLOOKUP(CONCATENATE(AB181,AD181-1),$AC$2:$AF180,4,0))</f>
        <v>0.65972222222222121</v>
      </c>
      <c r="AF181" s="59">
        <f>IF($E181="",('[1]pravidla turnaje'!#REF!/24/60),(VLOOKUP("x",'[1]pravidla turnaje'!$A$31:$D$58,4,0)/60/24))</f>
        <v>6.9444444444444441E-3</v>
      </c>
    </row>
    <row r="182" spans="1:33" ht="18">
      <c r="A182" s="173">
        <f t="shared" si="26"/>
        <v>0</v>
      </c>
      <c r="B182" s="173">
        <f t="shared" si="26"/>
        <v>0</v>
      </c>
      <c r="C182" s="173">
        <f t="shared" si="27"/>
        <v>0</v>
      </c>
      <c r="D182" s="174" t="str">
        <f t="shared" ref="D182:D190" si="33">R182</f>
        <v>P20</v>
      </c>
      <c r="E182" s="175" t="str">
        <f t="shared" si="32"/>
        <v>N</v>
      </c>
      <c r="F182" s="161" t="str">
        <f>IFERROR(IF(LEN(J182)&lt;5,VLOOKUP(J182,[1]Tabulka!$X$4:$Z$239,2,0),IF(VLOOKUP(RIGHT(J182,3),$D$163:$O182,2,0)="N","",IF(LEFT(J182,SEARCH(" ",J182,1)-1)="vítěz",IF(VLOOKUP(RIGHT(J182,3),$D$163:$O182,2,0)="D",VLOOKUP(RIGHT(J182,3),$D$163:$O182,3,0),VLOOKUP(RIGHT(J182,3),$D$163:$O182,4,0)),IF(VLOOKUP(RIGHT(J182,3),$D$163:$O182,2,0)="H",VLOOKUP(RIGHT(J182,3),$D$163:$O182,3,0),VLOOKUP(RIGHT(J182,3),$D$163:$O182,4,0))))),"")</f>
        <v/>
      </c>
      <c r="G182" s="161" t="str">
        <f>IFERROR(IF(LEN(K182)&lt;5,VLOOKUP(K182,[1]Tabulka!$X$4:$Z$239,2,0),IF(VLOOKUP(RIGHT(K182,3),$D$163:$O182,2,0)="N","",IF(LEFT(K182,SEARCH(" ",K182,1)-1)="vítěz",IF(VLOOKUP(RIGHT(K182,3),$D$163:$O182,2,0)="D",VLOOKUP(RIGHT(K182,3),$D$163:$O182,3,0),VLOOKUP(RIGHT(K182,3),$D$163:$O182,4,0)),IF(VLOOKUP(RIGHT(K182,3),$D$163:$O182,2,0)="H",VLOOKUP(RIGHT(K182,3),$D$163:$O182,3,0),VLOOKUP(RIGHT(K182,3),$D$163:$O182,4,0))))),"")</f>
        <v/>
      </c>
      <c r="H182" s="176" t="str">
        <f t="shared" si="30"/>
        <v/>
      </c>
      <c r="I182" s="174" t="str">
        <f t="shared" si="30"/>
        <v/>
      </c>
      <c r="J182" s="146" t="s">
        <v>252</v>
      </c>
      <c r="K182" s="147" t="s">
        <v>253</v>
      </c>
      <c r="L182" s="176">
        <f>IF($E182="N",'[1]pravidla turnaje'!$A$6,IF($H182&gt;$I182,IF(OR($W182="PP",W182="SN"),'[1]pravidla turnaje'!$A$3,'[1]pravidla turnaje'!$A$2),IF($H182&lt;$I182,IF(OR($W182="PP",W182="SN"),'[1]pravidla turnaje'!$A$5,'[1]pravidla turnaje'!$A$6),'[1]pravidla turnaje'!$A$4)))</f>
        <v>0</v>
      </c>
      <c r="M182" s="174">
        <f>IF($E182="N",'[1]pravidla turnaje'!$A$6,IF($H182&lt;$I182,IF(OR($W182="PP",$W182="SN"),'[1]pravidla turnaje'!$A$3,'[1]pravidla turnaje'!$A$2),IF($H182&gt;$I182,IF(OR($W182="PP",$W182="SN"),'[1]pravidla turnaje'!$A$5,'[1]pravidla turnaje'!$A$6),'[1]pravidla turnaje'!$A$4)))</f>
        <v>0</v>
      </c>
      <c r="N182" s="177"/>
      <c r="O182" s="178"/>
      <c r="P182" s="179" t="s">
        <v>244</v>
      </c>
      <c r="Q182" s="180" t="str">
        <f t="shared" si="28"/>
        <v>15:50 - 16:00</v>
      </c>
      <c r="R182" s="181" t="s">
        <v>254</v>
      </c>
      <c r="S182" s="182" t="str">
        <f>CONCATENATE(J182,IF(LEN(J182)=2,"","/"),IF(OR(LEN(J182)=2,F182=""),"",VLOOKUP(F182,[1]Tabulka!$B$4:$X$239,23,0))," - ",CHAR(10),IF(F182="","",VLOOKUP(F182,[1]Tabulka!$B$4:$C$239,2,0)))</f>
        <v xml:space="preserve">1C - 
</v>
      </c>
      <c r="T182" s="183" t="str">
        <f>CONCATENATE(K182,IF(LEN(K182)=2,"","/"),IF(OR(LEN(K182)=2,G182=""),"",VLOOKUP(G182,[1]Tabulka!$B$4:$X$239,23,0))," - ",CHAR(10),IF(G182="","",VLOOKUP(G182,[1]Tabulka!$B$4:$C$239,2,0)))</f>
        <v xml:space="preserve">vítěz P04/ - 
</v>
      </c>
      <c r="U182" s="167"/>
      <c r="V182" s="168"/>
      <c r="W182" s="169"/>
      <c r="X182" s="170"/>
      <c r="Y182" s="171"/>
      <c r="Z182" s="170"/>
      <c r="AA182" s="171"/>
      <c r="AB182" s="189" t="s">
        <v>5</v>
      </c>
      <c r="AC182" s="56" t="str">
        <f t="shared" si="19"/>
        <v>D45</v>
      </c>
      <c r="AD182" s="57">
        <f>COUNTIF($AB$3:$AB182,AB182)</f>
        <v>45</v>
      </c>
      <c r="AE182" s="58">
        <f>IF(AD182=1,'[1]pravidla turnaje'!$C$60,VLOOKUP(CONCATENATE(AB182,AD182-1),$AC$2:$AF181,3,0)+VLOOKUP(CONCATENATE(AB182,AD182-1),$AC$2:$AF181,4,0))</f>
        <v>0.65972222222222121</v>
      </c>
      <c r="AF182" s="59">
        <f>IF($E182="",('[1]pravidla turnaje'!#REF!/24/60),(VLOOKUP("x",'[1]pravidla turnaje'!$A$31:$D$58,4,0)/60/24))</f>
        <v>6.9444444444444441E-3</v>
      </c>
    </row>
    <row r="183" spans="1:33" ht="18">
      <c r="A183" s="39">
        <f t="shared" si="26"/>
        <v>0</v>
      </c>
      <c r="B183" s="39">
        <f t="shared" si="26"/>
        <v>0</v>
      </c>
      <c r="C183" s="39">
        <f t="shared" si="27"/>
        <v>0</v>
      </c>
      <c r="D183" s="40" t="str">
        <f t="shared" si="33"/>
        <v>P21</v>
      </c>
      <c r="E183" s="41" t="str">
        <f t="shared" si="32"/>
        <v>N</v>
      </c>
      <c r="F183" s="145" t="str">
        <f>IFERROR(IF(LEN(J183)&lt;5,VLOOKUP(J183,[1]Tabulka!$X$4:$Z$239,2,0),IF(VLOOKUP(RIGHT(J183,3),$D$163:$O183,2,0)="N","",IF(LEFT(J183,SEARCH(" ",J183,1)-1)="vítěz",IF(VLOOKUP(RIGHT(J183,3),$D$163:$O183,2,0)="D",VLOOKUP(RIGHT(J183,3),$D$163:$O183,3,0),VLOOKUP(RIGHT(J183,3),$D$163:$O183,4,0)),IF(VLOOKUP(RIGHT(J183,3),$D$163:$O183,2,0)="H",VLOOKUP(RIGHT(J183,3),$D$163:$O183,3,0),VLOOKUP(RIGHT(J183,3),$D$163:$O183,4,0))))),"")</f>
        <v/>
      </c>
      <c r="G183" s="145" t="str">
        <f>IFERROR(IF(LEN(K183)&lt;5,VLOOKUP(K183,[1]Tabulka!$X$4:$Z$239,2,0),IF(VLOOKUP(RIGHT(K183,3),$D$163:$O183,2,0)="N","",IF(LEFT(K183,SEARCH(" ",K183,1)-1)="vítěz",IF(VLOOKUP(RIGHT(K183,3),$D$163:$O183,2,0)="D",VLOOKUP(RIGHT(K183,3),$D$163:$O183,3,0),VLOOKUP(RIGHT(K183,3),$D$163:$O183,4,0)),IF(VLOOKUP(RIGHT(K183,3),$D$163:$O183,2,0)="H",VLOOKUP(RIGHT(K183,3),$D$163:$O183,3,0),VLOOKUP(RIGHT(K183,3),$D$163:$O183,4,0))))),"")</f>
        <v/>
      </c>
      <c r="H183" s="43" t="str">
        <f t="shared" si="30"/>
        <v/>
      </c>
      <c r="I183" s="40" t="str">
        <f t="shared" si="30"/>
        <v/>
      </c>
      <c r="J183" s="146" t="s">
        <v>255</v>
      </c>
      <c r="K183" s="147" t="s">
        <v>256</v>
      </c>
      <c r="L183" s="43">
        <f>IF($E183="N",'[1]pravidla turnaje'!$A$6,IF($H183&gt;$I183,IF(OR($W183="PP",W183="SN"),'[1]pravidla turnaje'!$A$3,'[1]pravidla turnaje'!$A$2),IF($H183&lt;$I183,IF(OR($W183="PP",W183="SN"),'[1]pravidla turnaje'!$A$5,'[1]pravidla turnaje'!$A$6),'[1]pravidla turnaje'!$A$4)))</f>
        <v>0</v>
      </c>
      <c r="M183" s="40">
        <f>IF($E183="N",'[1]pravidla turnaje'!$A$6,IF($H183&lt;$I183,IF(OR($W183="PP",$W183="SN"),'[1]pravidla turnaje'!$A$3,'[1]pravidla turnaje'!$A$2),IF($H183&gt;$I183,IF(OR($W183="PP",$W183="SN"),'[1]pravidla turnaje'!$A$5,'[1]pravidla turnaje'!$A$6),'[1]pravidla turnaje'!$A$4)))</f>
        <v>0</v>
      </c>
      <c r="N183" s="148"/>
      <c r="O183" s="149"/>
      <c r="P183" s="150" t="s">
        <v>244</v>
      </c>
      <c r="Q183" s="151" t="str">
        <f t="shared" si="28"/>
        <v>16:00 - 16:10</v>
      </c>
      <c r="R183" s="152" t="s">
        <v>257</v>
      </c>
      <c r="S183" s="153" t="str">
        <f>CONCATENATE(J183,IF(LEN(J183)=2,"","/"),IF(OR(LEN(J183)=2,F183=""),"",VLOOKUP(F183,[1]Tabulka!$B$4:$X$239,23,0))," - ",CHAR(10),IF(F183="","",VLOOKUP(F183,[1]Tabulka!$B$4:$C$239,2,0)))</f>
        <v xml:space="preserve">2B - 
</v>
      </c>
      <c r="T183" s="154" t="str">
        <f>CONCATENATE(K183,IF(LEN(K183)=2,"","/"),IF(OR(LEN(K183)=2,G183=""),"",VLOOKUP(G183,[1]Tabulka!$B$4:$X$239,23,0))," - ",CHAR(10),IF(G183="","",VLOOKUP(G183,[1]Tabulka!$B$4:$C$239,2,0)))</f>
        <v xml:space="preserve">vítěz P05/ - 
</v>
      </c>
      <c r="U183" s="155"/>
      <c r="V183" s="156"/>
      <c r="W183" s="157"/>
      <c r="X183" s="158"/>
      <c r="Y183" s="159"/>
      <c r="Z183" s="158"/>
      <c r="AA183" s="159"/>
      <c r="AB183" s="160" t="s">
        <v>31</v>
      </c>
      <c r="AC183" s="56" t="str">
        <f t="shared" si="19"/>
        <v>A46</v>
      </c>
      <c r="AD183" s="57">
        <f>COUNTIF($AB$3:$AB183,AB183)</f>
        <v>46</v>
      </c>
      <c r="AE183" s="58">
        <f>IF(AD183=1,'[1]pravidla turnaje'!$C$60,VLOOKUP(CONCATENATE(AB183,AD183-1),$AC$2:$AF182,3,0)+VLOOKUP(CONCATENATE(AB183,AD183-1),$AC$2:$AF182,4,0))</f>
        <v>0.66666666666666563</v>
      </c>
      <c r="AF183" s="59">
        <f>IF($E183="",('[1]pravidla turnaje'!#REF!/24/60),(VLOOKUP("x",'[1]pravidla turnaje'!$A$31:$D$58,4,0)/60/24))</f>
        <v>6.9444444444444441E-3</v>
      </c>
    </row>
    <row r="184" spans="1:33" ht="18">
      <c r="A184" s="39">
        <f t="shared" si="26"/>
        <v>0</v>
      </c>
      <c r="B184" s="39">
        <f t="shared" si="26"/>
        <v>0</v>
      </c>
      <c r="C184" s="39">
        <f t="shared" si="27"/>
        <v>0</v>
      </c>
      <c r="D184" s="40" t="str">
        <f t="shared" si="33"/>
        <v>P22</v>
      </c>
      <c r="E184" s="41" t="str">
        <f t="shared" si="32"/>
        <v>N</v>
      </c>
      <c r="F184" s="161" t="str">
        <f>IFERROR(IF(LEN(J184)&lt;5,VLOOKUP(J184,[1]Tabulka!$X$4:$Z$239,2,0),IF(VLOOKUP(RIGHT(J184,3),$D$163:$O184,2,0)="N","",IF(LEFT(J184,SEARCH(" ",J184,1)-1)="vítěz",IF(VLOOKUP(RIGHT(J184,3),$D$163:$O184,2,0)="D",VLOOKUP(RIGHT(J184,3),$D$163:$O184,3,0),VLOOKUP(RIGHT(J184,3),$D$163:$O184,4,0)),IF(VLOOKUP(RIGHT(J184,3),$D$163:$O184,2,0)="H",VLOOKUP(RIGHT(J184,3),$D$163:$O184,3,0),VLOOKUP(RIGHT(J184,3),$D$163:$O184,4,0))))),"")</f>
        <v/>
      </c>
      <c r="G184" s="161" t="str">
        <f>IFERROR(IF(LEN(K184)&lt;5,VLOOKUP(K184,[1]Tabulka!$X$4:$Z$239,2,0),IF(VLOOKUP(RIGHT(K184,3),$D$163:$O184,2,0)="N","",IF(LEFT(K184,SEARCH(" ",K184,1)-1)="vítěz",IF(VLOOKUP(RIGHT(K184,3),$D$163:$O184,2,0)="D",VLOOKUP(RIGHT(K184,3),$D$163:$O184,3,0),VLOOKUP(RIGHT(K184,3),$D$163:$O184,4,0)),IF(VLOOKUP(RIGHT(K184,3),$D$163:$O184,2,0)="H",VLOOKUP(RIGHT(K184,3),$D$163:$O184,3,0),VLOOKUP(RIGHT(K184,3),$D$163:$O184,4,0))))),"")</f>
        <v/>
      </c>
      <c r="H184" s="43" t="str">
        <f t="shared" si="30"/>
        <v/>
      </c>
      <c r="I184" s="40" t="str">
        <f t="shared" si="30"/>
        <v/>
      </c>
      <c r="J184" s="146" t="s">
        <v>258</v>
      </c>
      <c r="K184" s="147" t="s">
        <v>259</v>
      </c>
      <c r="L184" s="43">
        <f>IF($E184="N",'[1]pravidla turnaje'!$A$6,IF($H184&gt;$I184,IF(OR($W184="PP",W184="SN"),'[1]pravidla turnaje'!$A$3,'[1]pravidla turnaje'!$A$2),IF($H184&lt;$I184,IF(OR($W184="PP",W184="SN"),'[1]pravidla turnaje'!$A$5,'[1]pravidla turnaje'!$A$6),'[1]pravidla turnaje'!$A$4)))</f>
        <v>0</v>
      </c>
      <c r="M184" s="40">
        <f>IF($E184="N",'[1]pravidla turnaje'!$A$6,IF($H184&lt;$I184,IF(OR($W184="PP",$W184="SN"),'[1]pravidla turnaje'!$A$3,'[1]pravidla turnaje'!$A$2),IF($H184&gt;$I184,IF(OR($W184="PP",$W184="SN"),'[1]pravidla turnaje'!$A$5,'[1]pravidla turnaje'!$A$6),'[1]pravidla turnaje'!$A$4)))</f>
        <v>0</v>
      </c>
      <c r="N184" s="162"/>
      <c r="O184" s="163"/>
      <c r="P184" s="56" t="s">
        <v>244</v>
      </c>
      <c r="Q184" s="164" t="str">
        <f t="shared" si="28"/>
        <v>16:00 - 16:10</v>
      </c>
      <c r="R184" s="152" t="s">
        <v>260</v>
      </c>
      <c r="S184" s="165" t="str">
        <f>CONCATENATE(J184,IF(LEN(J184)=2,"","/"),IF(OR(LEN(J184)=2,F184=""),"",VLOOKUP(F184,[1]Tabulka!$B$4:$X$239,23,0))," - ",CHAR(10),IF(F184="","",VLOOKUP(F184,[1]Tabulka!$B$4:$C$239,2,0)))</f>
        <v xml:space="preserve">1A - 
</v>
      </c>
      <c r="T184" s="166" t="str">
        <f>CONCATENATE(K184,IF(LEN(K184)=2,"","/"),IF(OR(LEN(K184)=2,G184=""),"",VLOOKUP(G184,[1]Tabulka!$B$4:$X$239,23,0))," - ",CHAR(10),IF(G184="","",VLOOKUP(G184,[1]Tabulka!$B$4:$C$239,2,0)))</f>
        <v xml:space="preserve">vítěz P06/ - 
</v>
      </c>
      <c r="U184" s="167"/>
      <c r="V184" s="168"/>
      <c r="W184" s="169"/>
      <c r="X184" s="170"/>
      <c r="Y184" s="171"/>
      <c r="Z184" s="170"/>
      <c r="AA184" s="171"/>
      <c r="AB184" s="172" t="s">
        <v>33</v>
      </c>
      <c r="AC184" s="56" t="str">
        <f t="shared" si="19"/>
        <v>B46</v>
      </c>
      <c r="AD184" s="57">
        <f>COUNTIF($AB$3:$AB184,AB184)</f>
        <v>46</v>
      </c>
      <c r="AE184" s="58">
        <f>IF(AD184=1,'[1]pravidla turnaje'!$C$60,VLOOKUP(CONCATENATE(AB184,AD184-1),$AC$2:$AF183,3,0)+VLOOKUP(CONCATENATE(AB184,AD184-1),$AC$2:$AF183,4,0))</f>
        <v>0.66666666666666563</v>
      </c>
      <c r="AF184" s="59">
        <f>IF($E184="",('[1]pravidla turnaje'!#REF!/24/60),(VLOOKUP("x",'[1]pravidla turnaje'!$A$31:$D$58,4,0)/60/24))</f>
        <v>6.9444444444444441E-3</v>
      </c>
    </row>
    <row r="185" spans="1:33" ht="18">
      <c r="A185" s="39">
        <f t="shared" si="26"/>
        <v>0</v>
      </c>
      <c r="B185" s="39">
        <f t="shared" si="26"/>
        <v>0</v>
      </c>
      <c r="C185" s="39">
        <f t="shared" si="27"/>
        <v>0</v>
      </c>
      <c r="D185" s="40" t="str">
        <f t="shared" si="33"/>
        <v>P23</v>
      </c>
      <c r="E185" s="41" t="str">
        <f t="shared" si="32"/>
        <v>N</v>
      </c>
      <c r="F185" s="161" t="str">
        <f>IFERROR(IF(LEN(J185)&lt;5,VLOOKUP(J185,[1]Tabulka!$X$4:$Z$239,2,0),IF(VLOOKUP(RIGHT(J185,3),$D$163:$O185,2,0)="N","",IF(LEFT(J185,SEARCH(" ",J185,1)-1)="vítěz",IF(VLOOKUP(RIGHT(J185,3),$D$163:$O185,2,0)="D",VLOOKUP(RIGHT(J185,3),$D$163:$O185,3,0),VLOOKUP(RIGHT(J185,3),$D$163:$O185,4,0)),IF(VLOOKUP(RIGHT(J185,3),$D$163:$O185,2,0)="H",VLOOKUP(RIGHT(J185,3),$D$163:$O185,3,0),VLOOKUP(RIGHT(J185,3),$D$163:$O185,4,0))))),"")</f>
        <v/>
      </c>
      <c r="G185" s="161" t="str">
        <f>IFERROR(IF(LEN(K185)&lt;5,VLOOKUP(K185,[1]Tabulka!$X$4:$Z$239,2,0),IF(VLOOKUP(RIGHT(K185,3),$D$163:$O185,2,0)="N","",IF(LEFT(K185,SEARCH(" ",K185,1)-1)="vítěz",IF(VLOOKUP(RIGHT(K185,3),$D$163:$O185,2,0)="D",VLOOKUP(RIGHT(K185,3),$D$163:$O185,3,0),VLOOKUP(RIGHT(K185,3),$D$163:$O185,4,0)),IF(VLOOKUP(RIGHT(K185,3),$D$163:$O185,2,0)="H",VLOOKUP(RIGHT(K185,3),$D$163:$O185,3,0),VLOOKUP(RIGHT(K185,3),$D$163:$O185,4,0))))),"")</f>
        <v/>
      </c>
      <c r="H185" s="43" t="str">
        <f t="shared" si="30"/>
        <v/>
      </c>
      <c r="I185" s="40" t="str">
        <f t="shared" si="30"/>
        <v/>
      </c>
      <c r="J185" s="146" t="s">
        <v>261</v>
      </c>
      <c r="K185" s="147" t="s">
        <v>262</v>
      </c>
      <c r="L185" s="43">
        <f>IF($E185="N",'[1]pravidla turnaje'!$A$6,IF($H185&gt;$I185,IF(OR($W185="PP",W185="SN"),'[1]pravidla turnaje'!$A$3,'[1]pravidla turnaje'!$A$2),IF($H185&lt;$I185,IF(OR($W185="PP",W185="SN"),'[1]pravidla turnaje'!$A$5,'[1]pravidla turnaje'!$A$6),'[1]pravidla turnaje'!$A$4)))</f>
        <v>0</v>
      </c>
      <c r="M185" s="40">
        <f>IF($E185="N",'[1]pravidla turnaje'!$A$6,IF($H185&lt;$I185,IF(OR($W185="PP",$W185="SN"),'[1]pravidla turnaje'!$A$3,'[1]pravidla turnaje'!$A$2),IF($H185&gt;$I185,IF(OR($W185="PP",$W185="SN"),'[1]pravidla turnaje'!$A$5,'[1]pravidla turnaje'!$A$6),'[1]pravidla turnaje'!$A$4)))</f>
        <v>0</v>
      </c>
      <c r="N185" s="162"/>
      <c r="O185" s="163"/>
      <c r="P185" s="56" t="s">
        <v>244</v>
      </c>
      <c r="Q185" s="164" t="str">
        <f t="shared" si="28"/>
        <v>16:00 - 16:10</v>
      </c>
      <c r="R185" s="152" t="s">
        <v>263</v>
      </c>
      <c r="S185" s="165" t="str">
        <f>CONCATENATE(J185,IF(LEN(J185)=2,"","/"),IF(OR(LEN(J185)=2,F185=""),"",VLOOKUP(F185,[1]Tabulka!$B$4:$X$239,23,0))," - ",CHAR(10),IF(F185="","",VLOOKUP(F185,[1]Tabulka!$B$4:$C$239,2,0)))</f>
        <v xml:space="preserve">2A - 
</v>
      </c>
      <c r="T185" s="166" t="str">
        <f>CONCATENATE(K185,IF(LEN(K185)=2,"","/"),IF(OR(LEN(K185)=2,G185=""),"",VLOOKUP(G185,[1]Tabulka!$B$4:$X$239,23,0))," - ",CHAR(10),IF(G185="","",VLOOKUP(G185,[1]Tabulka!$B$4:$C$239,2,0)))</f>
        <v xml:space="preserve">vítěz P07/ - 
</v>
      </c>
      <c r="U185" s="167"/>
      <c r="V185" s="168"/>
      <c r="W185" s="169"/>
      <c r="X185" s="170"/>
      <c r="Y185" s="171"/>
      <c r="Z185" s="170"/>
      <c r="AA185" s="171"/>
      <c r="AB185" s="172" t="s">
        <v>35</v>
      </c>
      <c r="AC185" s="56" t="str">
        <f t="shared" si="19"/>
        <v>C46</v>
      </c>
      <c r="AD185" s="57">
        <f>COUNTIF($AB$3:$AB185,AB185)</f>
        <v>46</v>
      </c>
      <c r="AE185" s="58">
        <f>IF(AD185=1,'[1]pravidla turnaje'!$C$60,VLOOKUP(CONCATENATE(AB185,AD185-1),$AC$2:$AF184,3,0)+VLOOKUP(CONCATENATE(AB185,AD185-1),$AC$2:$AF184,4,0))</f>
        <v>0.66666666666666563</v>
      </c>
      <c r="AF185" s="59">
        <f>IF($E185="",('[1]pravidla turnaje'!#REF!/24/60),(VLOOKUP("x",'[1]pravidla turnaje'!$A$31:$D$58,4,0)/60/24))</f>
        <v>6.9444444444444441E-3</v>
      </c>
    </row>
    <row r="186" spans="1:33" ht="18">
      <c r="A186" s="173">
        <f t="shared" si="26"/>
        <v>0</v>
      </c>
      <c r="B186" s="173">
        <f t="shared" si="26"/>
        <v>0</v>
      </c>
      <c r="C186" s="173">
        <f t="shared" si="27"/>
        <v>0</v>
      </c>
      <c r="D186" s="174" t="str">
        <f t="shared" si="33"/>
        <v>P24</v>
      </c>
      <c r="E186" s="175" t="str">
        <f t="shared" si="32"/>
        <v>N</v>
      </c>
      <c r="F186" s="161" t="str">
        <f>IFERROR(IF(LEN(J186)&lt;5,VLOOKUP(J186,[1]Tabulka!$X$4:$Z$239,2,0),IF(VLOOKUP(RIGHT(J186,3),$D$163:$O186,2,0)="N","",IF(LEFT(J186,SEARCH(" ",J186,1)-1)="vítěz",IF(VLOOKUP(RIGHT(J186,3),$D$163:$O186,2,0)="D",VLOOKUP(RIGHT(J186,3),$D$163:$O186,3,0),VLOOKUP(RIGHT(J186,3),$D$163:$O186,4,0)),IF(VLOOKUP(RIGHT(J186,3),$D$163:$O186,2,0)="H",VLOOKUP(RIGHT(J186,3),$D$163:$O186,3,0),VLOOKUP(RIGHT(J186,3),$D$163:$O186,4,0))))),"")</f>
        <v/>
      </c>
      <c r="G186" s="161" t="str">
        <f>IFERROR(IF(LEN(K186)&lt;5,VLOOKUP(K186,[1]Tabulka!$X$4:$Z$239,2,0),IF(VLOOKUP(RIGHT(K186,3),$D$163:$O186,2,0)="N","",IF(LEFT(K186,SEARCH(" ",K186,1)-1)="vítěz",IF(VLOOKUP(RIGHT(K186,3),$D$163:$O186,2,0)="D",VLOOKUP(RIGHT(K186,3),$D$163:$O186,3,0),VLOOKUP(RIGHT(K186,3),$D$163:$O186,4,0)),IF(VLOOKUP(RIGHT(K186,3),$D$163:$O186,2,0)="H",VLOOKUP(RIGHT(K186,3),$D$163:$O186,3,0),VLOOKUP(RIGHT(K186,3),$D$163:$O186,4,0))))),"")</f>
        <v/>
      </c>
      <c r="H186" s="176" t="str">
        <f t="shared" si="30"/>
        <v/>
      </c>
      <c r="I186" s="174" t="str">
        <f t="shared" si="30"/>
        <v/>
      </c>
      <c r="J186" s="146" t="s">
        <v>264</v>
      </c>
      <c r="K186" s="147" t="s">
        <v>265</v>
      </c>
      <c r="L186" s="176">
        <f>IF($E186="N",'[1]pravidla turnaje'!$A$6,IF($H186&gt;$I186,IF(OR($W186="PP",W186="SN"),'[1]pravidla turnaje'!$A$3,'[1]pravidla turnaje'!$A$2),IF($H186&lt;$I186,IF(OR($W186="PP",W186="SN"),'[1]pravidla turnaje'!$A$5,'[1]pravidla turnaje'!$A$6),'[1]pravidla turnaje'!$A$4)))</f>
        <v>0</v>
      </c>
      <c r="M186" s="174">
        <f>IF($E186="N",'[1]pravidla turnaje'!$A$6,IF($H186&lt;$I186,IF(OR($W186="PP",$W186="SN"),'[1]pravidla turnaje'!$A$3,'[1]pravidla turnaje'!$A$2),IF($H186&gt;$I186,IF(OR($W186="PP",$W186="SN"),'[1]pravidla turnaje'!$A$5,'[1]pravidla turnaje'!$A$6),'[1]pravidla turnaje'!$A$4)))</f>
        <v>0</v>
      </c>
      <c r="N186" s="177"/>
      <c r="O186" s="178"/>
      <c r="P186" s="179" t="s">
        <v>244</v>
      </c>
      <c r="Q186" s="180" t="str">
        <f t="shared" si="28"/>
        <v>16:00 - 16:10</v>
      </c>
      <c r="R186" s="190" t="s">
        <v>266</v>
      </c>
      <c r="S186" s="182" t="str">
        <f>CONCATENATE(J186,IF(LEN(J186)=2,"","/"),IF(OR(LEN(J186)=2,F186=""),"",VLOOKUP(F186,[1]Tabulka!$B$4:$X$239,23,0))," - ",CHAR(10),IF(F186="","",VLOOKUP(F186,[1]Tabulka!$B$4:$C$239,2,0)))</f>
        <v xml:space="preserve">1D - 
</v>
      </c>
      <c r="T186" s="183" t="str">
        <f>CONCATENATE(K186,IF(LEN(K186)=2,"","/"),IF(OR(LEN(K186)=2,G186=""),"",VLOOKUP(G186,[1]Tabulka!$B$4:$X$239,23,0))," - ",CHAR(10),IF(G186="","",VLOOKUP(G186,[1]Tabulka!$B$4:$C$239,2,0)))</f>
        <v xml:space="preserve">vítěz P08/ - 
</v>
      </c>
      <c r="U186" s="184"/>
      <c r="V186" s="185"/>
      <c r="W186" s="186"/>
      <c r="X186" s="187"/>
      <c r="Y186" s="188"/>
      <c r="Z186" s="187"/>
      <c r="AA186" s="188"/>
      <c r="AB186" s="189" t="s">
        <v>5</v>
      </c>
      <c r="AC186" s="56" t="str">
        <f t="shared" si="19"/>
        <v>D46</v>
      </c>
      <c r="AD186" s="57">
        <f>COUNTIF($AB$3:$AB186,AB186)</f>
        <v>46</v>
      </c>
      <c r="AE186" s="58">
        <f>IF(AD186=1,'[1]pravidla turnaje'!$C$60,VLOOKUP(CONCATENATE(AB186,AD186-1),$AC$2:$AF185,3,0)+VLOOKUP(CONCATENATE(AB186,AD186-1),$AC$2:$AF185,4,0))</f>
        <v>0.66666666666666563</v>
      </c>
      <c r="AF186" s="59">
        <f>IF($E186="",('[1]pravidla turnaje'!#REF!/24/60),(VLOOKUP("x",'[1]pravidla turnaje'!$A$31:$D$58,4,0)/60/24))</f>
        <v>6.9444444444444441E-3</v>
      </c>
    </row>
    <row r="187" spans="1:33" ht="18">
      <c r="A187" s="39">
        <f t="shared" si="26"/>
        <v>0</v>
      </c>
      <c r="B187" s="39">
        <f t="shared" si="26"/>
        <v>0</v>
      </c>
      <c r="C187" s="39">
        <f t="shared" si="27"/>
        <v>0</v>
      </c>
      <c r="D187" s="40" t="str">
        <f t="shared" si="33"/>
        <v>P25</v>
      </c>
      <c r="E187" s="41" t="str">
        <f t="shared" si="32"/>
        <v>N</v>
      </c>
      <c r="F187" s="145" t="str">
        <f>IFERROR(IF(LEN(J187)&lt;5,VLOOKUP(J187,[1]Tabulka!$X$4:$Z$239,2,0),IF(VLOOKUP(RIGHT(J187,3),$D$163:$O187,2,0)="N","",IF(LEFT(J187,SEARCH(" ",J187,1)-1)="vítěz",IF(VLOOKUP(RIGHT(J187,3),$D$163:$O187,2,0)="D",VLOOKUP(RIGHT(J187,3),$D$163:$O187,3,0),VLOOKUP(RIGHT(J187,3),$D$163:$O187,4,0)),IF(VLOOKUP(RIGHT(J187,3),$D$163:$O187,2,0)="H",VLOOKUP(RIGHT(J187,3),$D$163:$O187,3,0),VLOOKUP(RIGHT(J187,3),$D$163:$O187,4,0))))),"")</f>
        <v/>
      </c>
      <c r="G187" s="145" t="str">
        <f>IFERROR(IF(LEN(K187)&lt;5,VLOOKUP(K187,[1]Tabulka!$X$4:$Z$239,2,0),IF(VLOOKUP(RIGHT(K187,3),$D$163:$O187,2,0)="N","",IF(LEFT(K187,SEARCH(" ",K187,1)-1)="vítěz",IF(VLOOKUP(RIGHT(K187,3),$D$163:$O187,2,0)="D",VLOOKUP(RIGHT(K187,3),$D$163:$O187,3,0),VLOOKUP(RIGHT(K187,3),$D$163:$O187,4,0)),IF(VLOOKUP(RIGHT(K187,3),$D$163:$O187,2,0)="H",VLOOKUP(RIGHT(K187,3),$D$163:$O187,3,0),VLOOKUP(RIGHT(K187,3),$D$163:$O187,4,0))))),"")</f>
        <v/>
      </c>
      <c r="H187" s="43" t="str">
        <f t="shared" si="30"/>
        <v/>
      </c>
      <c r="I187" s="40" t="str">
        <f t="shared" si="30"/>
        <v/>
      </c>
      <c r="J187" s="146" t="s">
        <v>267</v>
      </c>
      <c r="K187" s="147" t="s">
        <v>268</v>
      </c>
      <c r="L187" s="43">
        <f>IF($E187="N",'[1]pravidla turnaje'!$A$6,IF($H187&gt;$I187,IF(OR($W187="PP",W187="SN"),'[1]pravidla turnaje'!$A$3,'[1]pravidla turnaje'!$A$2),IF($H187&lt;$I187,IF(OR($W187="PP",W187="SN"),'[1]pravidla turnaje'!$A$5,'[1]pravidla turnaje'!$A$6),'[1]pravidla turnaje'!$A$4)))</f>
        <v>0</v>
      </c>
      <c r="M187" s="40">
        <f>IF($E187="N",'[1]pravidla turnaje'!$A$6,IF($H187&lt;$I187,IF(OR($W187="PP",$W187="SN"),'[1]pravidla turnaje'!$A$3,'[1]pravidla turnaje'!$A$2),IF($H187&gt;$I187,IF(OR($W187="PP",$W187="SN"),'[1]pravidla turnaje'!$A$5,'[1]pravidla turnaje'!$A$6),'[1]pravidla turnaje'!$A$4)))</f>
        <v>0</v>
      </c>
      <c r="N187" s="148"/>
      <c r="O187" s="149"/>
      <c r="P187" s="150" t="s">
        <v>244</v>
      </c>
      <c r="Q187" s="151" t="str">
        <f t="shared" si="28"/>
        <v>16:10 - 16:20</v>
      </c>
      <c r="R187" s="152" t="s">
        <v>269</v>
      </c>
      <c r="S187" s="153" t="str">
        <f>CONCATENATE(J187,IF(LEN(J187)=2,"","/"),IF(OR(LEN(J187)=2,F187=""),"",VLOOKUP(F187,[1]Tabulka!$B$4:$X$239,23,0))," - ",CHAR(10),IF(F187="","",VLOOKUP(F187,[1]Tabulka!$B$4:$C$239,2,0)))</f>
        <v xml:space="preserve">1K - 
</v>
      </c>
      <c r="T187" s="154" t="str">
        <f>CONCATENATE(K187,IF(LEN(K187)=2,"","/"),IF(OR(LEN(K187)=2,G187=""),"",VLOOKUP(G187,[1]Tabulka!$B$4:$X$239,23,0))," - ",CHAR(10),IF(G187="","",VLOOKUP(G187,[1]Tabulka!$B$4:$C$239,2,0)))</f>
        <v xml:space="preserve">vítěz P09/ - 
</v>
      </c>
      <c r="U187" s="155"/>
      <c r="V187" s="156"/>
      <c r="W187" s="157"/>
      <c r="X187" s="158"/>
      <c r="Y187" s="159"/>
      <c r="Z187" s="158"/>
      <c r="AA187" s="159"/>
      <c r="AB187" s="160" t="s">
        <v>31</v>
      </c>
      <c r="AC187" s="56" t="str">
        <f t="shared" si="19"/>
        <v>A47</v>
      </c>
      <c r="AD187" s="57">
        <f>COUNTIF($AB$3:$AB187,AB187)</f>
        <v>47</v>
      </c>
      <c r="AE187" s="58">
        <f>IF(AD187=1,'[1]pravidla turnaje'!$C$60,VLOOKUP(CONCATENATE(AB187,AD187-1),$AC$2:$AF186,3,0)+VLOOKUP(CONCATENATE(AB187,AD187-1),$AC$2:$AF186,4,0))</f>
        <v>0.67361111111111005</v>
      </c>
      <c r="AF187" s="59">
        <f>IF($E187="",('[1]pravidla turnaje'!#REF!/24/60),(VLOOKUP("x",'[1]pravidla turnaje'!$A$31:$D$58,4,0)/60/24))</f>
        <v>6.9444444444444441E-3</v>
      </c>
    </row>
    <row r="188" spans="1:33" ht="18">
      <c r="A188" s="39">
        <f t="shared" si="26"/>
        <v>0</v>
      </c>
      <c r="B188" s="39">
        <f t="shared" si="26"/>
        <v>0</v>
      </c>
      <c r="C188" s="39">
        <f t="shared" si="27"/>
        <v>0</v>
      </c>
      <c r="D188" s="40" t="str">
        <f t="shared" si="33"/>
        <v>P26</v>
      </c>
      <c r="E188" s="41" t="str">
        <f t="shared" si="32"/>
        <v>N</v>
      </c>
      <c r="F188" s="161" t="str">
        <f>IFERROR(IF(LEN(J188)&lt;5,VLOOKUP(J188,[1]Tabulka!$X$4:$Z$239,2,0),IF(VLOOKUP(RIGHT(J188,3),$D$163:$O188,2,0)="N","",IF(LEFT(J188,SEARCH(" ",J188,1)-1)="vítěz",IF(VLOOKUP(RIGHT(J188,3),$D$163:$O188,2,0)="D",VLOOKUP(RIGHT(J188,3),$D$163:$O188,3,0),VLOOKUP(RIGHT(J188,3),$D$163:$O188,4,0)),IF(VLOOKUP(RIGHT(J188,3),$D$163:$O188,2,0)="H",VLOOKUP(RIGHT(J188,3),$D$163:$O188,3,0),VLOOKUP(RIGHT(J188,3),$D$163:$O188,4,0))))),"")</f>
        <v/>
      </c>
      <c r="G188" s="161" t="str">
        <f>IFERROR(IF(LEN(K188)&lt;5,VLOOKUP(K188,[1]Tabulka!$X$4:$Z$239,2,0),IF(VLOOKUP(RIGHT(K188,3),$D$163:$O188,2,0)="N","",IF(LEFT(K188,SEARCH(" ",K188,1)-1)="vítěz",IF(VLOOKUP(RIGHT(K188,3),$D$163:$O188,2,0)="D",VLOOKUP(RIGHT(K188,3),$D$163:$O188,3,0),VLOOKUP(RIGHT(K188,3),$D$163:$O188,4,0)),IF(VLOOKUP(RIGHT(K188,3),$D$163:$O188,2,0)="H",VLOOKUP(RIGHT(K188,3),$D$163:$O188,3,0),VLOOKUP(RIGHT(K188,3),$D$163:$O188,4,0))))),"")</f>
        <v/>
      </c>
      <c r="H188" s="43" t="str">
        <f t="shared" si="30"/>
        <v/>
      </c>
      <c r="I188" s="40" t="str">
        <f t="shared" si="30"/>
        <v/>
      </c>
      <c r="J188" s="146" t="s">
        <v>270</v>
      </c>
      <c r="K188" s="147" t="s">
        <v>271</v>
      </c>
      <c r="L188" s="43">
        <f>IF($E188="N",'[1]pravidla turnaje'!$A$6,IF($H188&gt;$I188,IF(OR($W188="PP",W188="SN"),'[1]pravidla turnaje'!$A$3,'[1]pravidla turnaje'!$A$2),IF($H188&lt;$I188,IF(OR($W188="PP",W188="SN"),'[1]pravidla turnaje'!$A$5,'[1]pravidla turnaje'!$A$6),'[1]pravidla turnaje'!$A$4)))</f>
        <v>0</v>
      </c>
      <c r="M188" s="40">
        <f>IF($E188="N",'[1]pravidla turnaje'!$A$6,IF($H188&lt;$I188,IF(OR($W188="PP",$W188="SN"),'[1]pravidla turnaje'!$A$3,'[1]pravidla turnaje'!$A$2),IF($H188&gt;$I188,IF(OR($W188="PP",$W188="SN"),'[1]pravidla turnaje'!$A$5,'[1]pravidla turnaje'!$A$6),'[1]pravidla turnaje'!$A$4)))</f>
        <v>0</v>
      </c>
      <c r="N188" s="162"/>
      <c r="O188" s="163"/>
      <c r="P188" s="56" t="s">
        <v>244</v>
      </c>
      <c r="Q188" s="164" t="str">
        <f t="shared" si="28"/>
        <v>16:10 - 16:20</v>
      </c>
      <c r="R188" s="152" t="s">
        <v>272</v>
      </c>
      <c r="S188" s="165" t="str">
        <f>CONCATENATE(J188,IF(LEN(J188)=2,"","/"),IF(OR(LEN(J188)=2,F188=""),"",VLOOKUP(F188,[1]Tabulka!$B$4:$X$239,23,0))," - ",CHAR(10),IF(F188="","",VLOOKUP(F188,[1]Tabulka!$B$4:$C$239,2,0)))</f>
        <v xml:space="preserve">1L - 
</v>
      </c>
      <c r="T188" s="166" t="str">
        <f>CONCATENATE(K188,IF(LEN(K188)=2,"","/"),IF(OR(LEN(K188)=2,G188=""),"",VLOOKUP(G188,[1]Tabulka!$B$4:$X$239,23,0))," - ",CHAR(10),IF(G188="","",VLOOKUP(G188,[1]Tabulka!$B$4:$C$239,2,0)))</f>
        <v xml:space="preserve">vítěz P10/ - 
</v>
      </c>
      <c r="U188" s="167"/>
      <c r="V188" s="168"/>
      <c r="W188" s="169"/>
      <c r="X188" s="170"/>
      <c r="Y188" s="171"/>
      <c r="Z188" s="170"/>
      <c r="AA188" s="171"/>
      <c r="AB188" s="172" t="s">
        <v>33</v>
      </c>
      <c r="AC188" s="56" t="str">
        <f t="shared" si="19"/>
        <v>B47</v>
      </c>
      <c r="AD188" s="57">
        <f>COUNTIF($AB$3:$AB188,AB188)</f>
        <v>47</v>
      </c>
      <c r="AE188" s="58">
        <f>IF(AD188=1,'[1]pravidla turnaje'!$C$60,VLOOKUP(CONCATENATE(AB188,AD188-1),$AC$2:$AF187,3,0)+VLOOKUP(CONCATENATE(AB188,AD188-1),$AC$2:$AF187,4,0))</f>
        <v>0.67361111111111005</v>
      </c>
      <c r="AF188" s="59">
        <f>IF($E188="",('[1]pravidla turnaje'!#REF!/24/60),(VLOOKUP("x",'[1]pravidla turnaje'!$A$31:$D$58,4,0)/60/24))</f>
        <v>6.9444444444444441E-3</v>
      </c>
    </row>
    <row r="189" spans="1:33" ht="18">
      <c r="A189" s="39">
        <f t="shared" si="26"/>
        <v>0</v>
      </c>
      <c r="B189" s="39">
        <f t="shared" si="26"/>
        <v>0</v>
      </c>
      <c r="C189" s="39">
        <f t="shared" si="27"/>
        <v>0</v>
      </c>
      <c r="D189" s="40" t="str">
        <f t="shared" si="33"/>
        <v>P27</v>
      </c>
      <c r="E189" s="41" t="str">
        <f t="shared" si="32"/>
        <v>N</v>
      </c>
      <c r="F189" s="161" t="str">
        <f>IFERROR(IF(LEN(J189)&lt;5,VLOOKUP(J189,[1]Tabulka!$X$4:$Z$239,2,0),IF(VLOOKUP(RIGHT(J189,3),$D$163:$O189,2,0)="N","",IF(LEFT(J189,SEARCH(" ",J189,1)-1)="vítěz",IF(VLOOKUP(RIGHT(J189,3),$D$163:$O189,2,0)="D",VLOOKUP(RIGHT(J189,3),$D$163:$O189,3,0),VLOOKUP(RIGHT(J189,3),$D$163:$O189,4,0)),IF(VLOOKUP(RIGHT(J189,3),$D$163:$O189,2,0)="H",VLOOKUP(RIGHT(J189,3),$D$163:$O189,3,0),VLOOKUP(RIGHT(J189,3),$D$163:$O189,4,0))))),"")</f>
        <v/>
      </c>
      <c r="G189" s="161" t="str">
        <f>IFERROR(IF(LEN(K189)&lt;5,VLOOKUP(K189,[1]Tabulka!$X$4:$Z$239,2,0),IF(VLOOKUP(RIGHT(K189,3),$D$163:$O189,2,0)="N","",IF(LEFT(K189,SEARCH(" ",K189,1)-1)="vítěz",IF(VLOOKUP(RIGHT(K189,3),$D$163:$O189,2,0)="D",VLOOKUP(RIGHT(K189,3),$D$163:$O189,3,0),VLOOKUP(RIGHT(K189,3),$D$163:$O189,4,0)),IF(VLOOKUP(RIGHT(K189,3),$D$163:$O189,2,0)="H",VLOOKUP(RIGHT(K189,3),$D$163:$O189,3,0),VLOOKUP(RIGHT(K189,3),$D$163:$O189,4,0))))),"")</f>
        <v/>
      </c>
      <c r="H189" s="43" t="str">
        <f t="shared" si="30"/>
        <v/>
      </c>
      <c r="I189" s="40" t="str">
        <f t="shared" si="30"/>
        <v/>
      </c>
      <c r="J189" s="146" t="s">
        <v>273</v>
      </c>
      <c r="K189" s="147" t="s">
        <v>274</v>
      </c>
      <c r="L189" s="43">
        <f>IF($E189="N",'[1]pravidla turnaje'!$A$6,IF($H189&gt;$I189,IF(OR($W189="PP",W189="SN"),'[1]pravidla turnaje'!$A$3,'[1]pravidla turnaje'!$A$2),IF($H189&lt;$I189,IF(OR($W189="PP",W189="SN"),'[1]pravidla turnaje'!$A$5,'[1]pravidla turnaje'!$A$6),'[1]pravidla turnaje'!$A$4)))</f>
        <v>0</v>
      </c>
      <c r="M189" s="40">
        <f>IF($E189="N",'[1]pravidla turnaje'!$A$6,IF($H189&lt;$I189,IF(OR($W189="PP",$W189="SN"),'[1]pravidla turnaje'!$A$3,'[1]pravidla turnaje'!$A$2),IF($H189&gt;$I189,IF(OR($W189="PP",$W189="SN"),'[1]pravidla turnaje'!$A$5,'[1]pravidla turnaje'!$A$6),'[1]pravidla turnaje'!$A$4)))</f>
        <v>0</v>
      </c>
      <c r="N189" s="162"/>
      <c r="O189" s="163"/>
      <c r="P189" s="56" t="s">
        <v>244</v>
      </c>
      <c r="Q189" s="164" t="str">
        <f t="shared" si="28"/>
        <v>16:10 - 16:20</v>
      </c>
      <c r="R189" s="152" t="s">
        <v>275</v>
      </c>
      <c r="S189" s="165" t="str">
        <f>CONCATENATE(J189,IF(LEN(J189)=2,"","/"),IF(OR(LEN(J189)=2,F189=""),"",VLOOKUP(F189,[1]Tabulka!$B$4:$X$239,23,0))," - ",CHAR(10),IF(F189="","",VLOOKUP(F189,[1]Tabulka!$B$4:$C$239,2,0)))</f>
        <v xml:space="preserve">1H - 
</v>
      </c>
      <c r="T189" s="166" t="str">
        <f>CONCATENATE(K189,IF(LEN(K189)=2,"","/"),IF(OR(LEN(K189)=2,G189=""),"",VLOOKUP(G189,[1]Tabulka!$B$4:$X$239,23,0))," - ",CHAR(10),IF(G189="","",VLOOKUP(G189,[1]Tabulka!$B$4:$C$239,2,0)))</f>
        <v xml:space="preserve">vítěz P11/ - 
</v>
      </c>
      <c r="U189" s="167"/>
      <c r="V189" s="168"/>
      <c r="W189" s="169"/>
      <c r="X189" s="170"/>
      <c r="Y189" s="171"/>
      <c r="Z189" s="170"/>
      <c r="AA189" s="171"/>
      <c r="AB189" s="172" t="s">
        <v>35</v>
      </c>
      <c r="AC189" s="56" t="str">
        <f t="shared" si="19"/>
        <v>C47</v>
      </c>
      <c r="AD189" s="57">
        <f>COUNTIF($AB$3:$AB189,AB189)</f>
        <v>47</v>
      </c>
      <c r="AE189" s="58">
        <f>IF(AD189=1,'[1]pravidla turnaje'!$C$60,VLOOKUP(CONCATENATE(AB189,AD189-1),$AC$2:$AF188,3,0)+VLOOKUP(CONCATENATE(AB189,AD189-1),$AC$2:$AF188,4,0))</f>
        <v>0.67361111111111005</v>
      </c>
      <c r="AF189" s="59">
        <f>IF($E189="",('[1]pravidla turnaje'!#REF!/24/60),(VLOOKUP("x",'[1]pravidla turnaje'!$A$31:$D$58,4,0)/60/24))</f>
        <v>6.9444444444444441E-3</v>
      </c>
    </row>
    <row r="190" spans="1:33" ht="18">
      <c r="A190" s="173">
        <f t="shared" si="26"/>
        <v>0</v>
      </c>
      <c r="B190" s="173">
        <f t="shared" si="26"/>
        <v>0</v>
      </c>
      <c r="C190" s="173">
        <f t="shared" si="27"/>
        <v>0</v>
      </c>
      <c r="D190" s="174" t="str">
        <f t="shared" si="33"/>
        <v>P28</v>
      </c>
      <c r="E190" s="175" t="str">
        <f t="shared" si="32"/>
        <v>N</v>
      </c>
      <c r="F190" s="161" t="str">
        <f>IFERROR(IF(LEN(J190)&lt;5,VLOOKUP(J190,[1]Tabulka!$X$4:$Z$239,2,0),IF(VLOOKUP(RIGHT(J190,3),$D$163:$O190,2,0)="N","",IF(LEFT(J190,SEARCH(" ",J190,1)-1)="vítěz",IF(VLOOKUP(RIGHT(J190,3),$D$163:$O190,2,0)="D",VLOOKUP(RIGHT(J190,3),$D$163:$O190,3,0),VLOOKUP(RIGHT(J190,3),$D$163:$O190,4,0)),IF(VLOOKUP(RIGHT(J190,3),$D$163:$O190,2,0)="H",VLOOKUP(RIGHT(J190,3),$D$163:$O190,3,0),VLOOKUP(RIGHT(J190,3),$D$163:$O190,4,0))))),"")</f>
        <v/>
      </c>
      <c r="G190" s="161" t="str">
        <f>IFERROR(IF(LEN(K190)&lt;5,VLOOKUP(K190,[1]Tabulka!$X$4:$Z$239,2,0),IF(VLOOKUP(RIGHT(K190,3),$D$163:$O190,2,0)="N","",IF(LEFT(K190,SEARCH(" ",K190,1)-1)="vítěz",IF(VLOOKUP(RIGHT(K190,3),$D$163:$O190,2,0)="D",VLOOKUP(RIGHT(K190,3),$D$163:$O190,3,0),VLOOKUP(RIGHT(K190,3),$D$163:$O190,4,0)),IF(VLOOKUP(RIGHT(K190,3),$D$163:$O190,2,0)="H",VLOOKUP(RIGHT(K190,3),$D$163:$O190,3,0),VLOOKUP(RIGHT(K190,3),$D$163:$O190,4,0))))),"")</f>
        <v/>
      </c>
      <c r="H190" s="176" t="str">
        <f t="shared" si="30"/>
        <v/>
      </c>
      <c r="I190" s="174" t="str">
        <f t="shared" si="30"/>
        <v/>
      </c>
      <c r="J190" s="146" t="s">
        <v>276</v>
      </c>
      <c r="K190" s="147" t="s">
        <v>277</v>
      </c>
      <c r="L190" s="176">
        <f>IF($E190="N",'[1]pravidla turnaje'!$A$6,IF($H190&gt;$I190,IF(OR($W190="PP",W190="SN"),'[1]pravidla turnaje'!$A$3,'[1]pravidla turnaje'!$A$2),IF($H190&lt;$I190,IF(OR($W190="PP",W190="SN"),'[1]pravidla turnaje'!$A$5,'[1]pravidla turnaje'!$A$6),'[1]pravidla turnaje'!$A$4)))</f>
        <v>0</v>
      </c>
      <c r="M190" s="174">
        <f>IF($E190="N",'[1]pravidla turnaje'!$A$6,IF($H190&lt;$I190,IF(OR($W190="PP",$W190="SN"),'[1]pravidla turnaje'!$A$3,'[1]pravidla turnaje'!$A$2),IF($H190&gt;$I190,IF(OR($W190="PP",$W190="SN"),'[1]pravidla turnaje'!$A$5,'[1]pravidla turnaje'!$A$6),'[1]pravidla turnaje'!$A$4)))</f>
        <v>0</v>
      </c>
      <c r="N190" s="177"/>
      <c r="O190" s="178"/>
      <c r="P190" s="179" t="s">
        <v>244</v>
      </c>
      <c r="Q190" s="180" t="str">
        <f t="shared" si="28"/>
        <v>16:10 - 16:20</v>
      </c>
      <c r="R190" s="181" t="s">
        <v>278</v>
      </c>
      <c r="S190" s="182" t="str">
        <f>CONCATENATE(J190,IF(LEN(J190)=2,"","/"),IF(OR(LEN(J190)=2,F190=""),"",VLOOKUP(F190,[1]Tabulka!$B$4:$X$239,23,0))," - ",CHAR(10),IF(F190="","",VLOOKUP(F190,[1]Tabulka!$B$4:$C$239,2,0)))</f>
        <v xml:space="preserve">1I - 
</v>
      </c>
      <c r="T190" s="183" t="str">
        <f>CONCATENATE(K190,IF(LEN(K190)=2,"","/"),IF(OR(LEN(K190)=2,G190=""),"",VLOOKUP(G190,[1]Tabulka!$B$4:$X$239,23,0))," - ",CHAR(10),IF(G190="","",VLOOKUP(G190,[1]Tabulka!$B$4:$C$239,2,0)))</f>
        <v xml:space="preserve">vítěz P12/ - 
</v>
      </c>
      <c r="U190" s="184"/>
      <c r="V190" s="185"/>
      <c r="W190" s="186"/>
      <c r="X190" s="187"/>
      <c r="Y190" s="188"/>
      <c r="Z190" s="187"/>
      <c r="AA190" s="188"/>
      <c r="AB190" s="189" t="s">
        <v>5</v>
      </c>
      <c r="AC190" s="56" t="str">
        <f t="shared" si="19"/>
        <v>D47</v>
      </c>
      <c r="AD190" s="57">
        <f>COUNTIF($AB$3:$AB190,AB190)</f>
        <v>47</v>
      </c>
      <c r="AE190" s="58">
        <f>IF(AD190=1,'[1]pravidla turnaje'!$C$60,VLOOKUP(CONCATENATE(AB190,AD190-1),$AC$2:$AF189,3,0)+VLOOKUP(CONCATENATE(AB190,AD190-1),$AC$2:$AF189,4,0))</f>
        <v>0.67361111111111005</v>
      </c>
      <c r="AF190" s="59">
        <f>IF($E190="",('[1]pravidla turnaje'!#REF!/24/60),(VLOOKUP("x",'[1]pravidla turnaje'!$A$31:$D$58,4,0)/60/24))</f>
        <v>6.9444444444444441E-3</v>
      </c>
    </row>
    <row r="191" spans="1:33" ht="18">
      <c r="A191" s="39">
        <f t="shared" si="26"/>
        <v>0</v>
      </c>
      <c r="B191" s="39">
        <f t="shared" si="26"/>
        <v>0</v>
      </c>
      <c r="C191" s="39">
        <f t="shared" si="27"/>
        <v>0</v>
      </c>
      <c r="D191" s="40" t="str">
        <f>R191</f>
        <v>P29</v>
      </c>
      <c r="E191" s="41" t="str">
        <f>IF(AND(ISNUMBER(U191),ISNUMBER(V191)),IF(U191&gt;V191,"D",IF(U191&lt;V191,"H","R")),"N")</f>
        <v>N</v>
      </c>
      <c r="F191" s="145" t="str">
        <f>IFERROR(IF(LEN(J191)&lt;5,VLOOKUP(J191,[1]Tabulka!$X$4:$Z$239,2,0),IF(VLOOKUP(RIGHT(J191,3),$D$163:$O191,2,0)="N","",IF(LEFT(J191,SEARCH(" ",J191,1)-1)="vítěz",IF(VLOOKUP(RIGHT(J191,3),$D$163:$O191,2,0)="D",VLOOKUP(RIGHT(J191,3),$D$163:$O191,3,0),VLOOKUP(RIGHT(J191,3),$D$163:$O191,4,0)),IF(VLOOKUP(RIGHT(J191,3),$D$163:$O191,2,0)="H",VLOOKUP(RIGHT(J191,3),$D$163:$O191,3,0),VLOOKUP(RIGHT(J191,3),$D$163:$O191,4,0))))),"")</f>
        <v/>
      </c>
      <c r="G191" s="145" t="str">
        <f>IFERROR(IF(LEN(K191)&lt;5,VLOOKUP(K191,[1]Tabulka!$X$4:$Z$239,2,0),IF(VLOOKUP(RIGHT(K191,3),$D$163:$O191,2,0)="N","",IF(LEFT(K191,SEARCH(" ",K191,1)-1)="vítěz",IF(VLOOKUP(RIGHT(K191,3),$D$163:$O191,2,0)="D",VLOOKUP(RIGHT(K191,3),$D$163:$O191,3,0),VLOOKUP(RIGHT(K191,3),$D$163:$O191,4,0)),IF(VLOOKUP(RIGHT(K191,3),$D$163:$O191,2,0)="H",VLOOKUP(RIGHT(K191,3),$D$163:$O191,3,0),VLOOKUP(RIGHT(K191,3),$D$163:$O191,4,0))))),"")</f>
        <v/>
      </c>
      <c r="H191" s="43" t="str">
        <f t="shared" ref="H191:I206" si="34">IF($E191&lt;&gt;"N",U191,"")</f>
        <v/>
      </c>
      <c r="I191" s="40" t="str">
        <f t="shared" si="34"/>
        <v/>
      </c>
      <c r="J191" s="146" t="s">
        <v>279</v>
      </c>
      <c r="K191" s="147" t="s">
        <v>280</v>
      </c>
      <c r="L191" s="43">
        <f>IF($E191="N",'[1]pravidla turnaje'!$A$6,IF($H191&gt;$I191,IF(OR($W191="PP",W191="SN"),'[1]pravidla turnaje'!$A$3,'[1]pravidla turnaje'!$A$2),IF($H191&lt;$I191,IF(OR($W191="PP",W191="SN"),'[1]pravidla turnaje'!$A$5,'[1]pravidla turnaje'!$A$6),'[1]pravidla turnaje'!$A$4)))</f>
        <v>0</v>
      </c>
      <c r="M191" s="40">
        <f>IF($E191="N",'[1]pravidla turnaje'!$A$6,IF($H191&lt;$I191,IF(OR($W191="PP",$W191="SN"),'[1]pravidla turnaje'!$A$3,'[1]pravidla turnaje'!$A$2),IF($H191&gt;$I191,IF(OR($W191="PP",$W191="SN"),'[1]pravidla turnaje'!$A$5,'[1]pravidla turnaje'!$A$6),'[1]pravidla turnaje'!$A$4)))</f>
        <v>0</v>
      </c>
      <c r="N191" s="148"/>
      <c r="O191" s="149"/>
      <c r="P191" s="150" t="s">
        <v>244</v>
      </c>
      <c r="Q191" s="151" t="str">
        <f t="shared" si="28"/>
        <v>16:20 - 16:30</v>
      </c>
      <c r="R191" s="152" t="s">
        <v>281</v>
      </c>
      <c r="S191" s="153" t="str">
        <f>CONCATENATE(J191,IF(LEN(J191)=2,"","/"),IF(OR(LEN(J191)=2,F191=""),"",VLOOKUP(F191,[1]Tabulka!$B$4:$X$239,23,0))," - ",CHAR(10),IF(F191="","",VLOOKUP(F191,[1]Tabulka!$B$4:$C$239,2,0)))</f>
        <v xml:space="preserve">1G - 
</v>
      </c>
      <c r="T191" s="154" t="str">
        <f>CONCATENATE(K191,IF(LEN(K191)=2,"","/"),IF(OR(LEN(K191)=2,G191=""),"",VLOOKUP(G191,[1]Tabulka!$B$4:$X$239,23,0))," - ",CHAR(10),IF(G191="","",VLOOKUP(G191,[1]Tabulka!$B$4:$C$239,2,0)))</f>
        <v xml:space="preserve">vítěz P13/ - 
</v>
      </c>
      <c r="U191" s="155"/>
      <c r="V191" s="156"/>
      <c r="W191" s="157"/>
      <c r="X191" s="158"/>
      <c r="Y191" s="159"/>
      <c r="Z191" s="158"/>
      <c r="AA191" s="159"/>
      <c r="AB191" s="160" t="s">
        <v>31</v>
      </c>
      <c r="AC191" s="56" t="str">
        <f t="shared" si="19"/>
        <v>A48</v>
      </c>
      <c r="AD191" s="57">
        <f>COUNTIF($AB$3:$AB191,AB191)</f>
        <v>48</v>
      </c>
      <c r="AE191" s="58">
        <f>IF(AD191=1,'[1]pravidla turnaje'!$C$60,VLOOKUP(CONCATENATE(AB191,AD191-1),$AC$2:$AF190,3,0)+VLOOKUP(CONCATENATE(AB191,AD191-1),$AC$2:$AF190,4,0))</f>
        <v>0.68055555555555447</v>
      </c>
      <c r="AF191" s="59">
        <f>IF($E191="",('[1]pravidla turnaje'!#REF!/24/60),(VLOOKUP("x",'[1]pravidla turnaje'!$A$31:$D$58,4,0)/60/24))</f>
        <v>6.9444444444444441E-3</v>
      </c>
    </row>
    <row r="192" spans="1:33" ht="18">
      <c r="A192" s="39">
        <f t="shared" si="26"/>
        <v>0</v>
      </c>
      <c r="B192" s="39">
        <f t="shared" si="26"/>
        <v>0</v>
      </c>
      <c r="C192" s="39">
        <f t="shared" si="27"/>
        <v>0</v>
      </c>
      <c r="D192" s="40" t="str">
        <f t="shared" ref="D192:D195" si="35">R192</f>
        <v>P30</v>
      </c>
      <c r="E192" s="41" t="str">
        <f t="shared" ref="E192:E214" si="36">IF(AND(ISNUMBER(U192),ISNUMBER(V192)),IF(U192&gt;V192,"D",IF(U192&lt;V192,"H","R")),"N")</f>
        <v>N</v>
      </c>
      <c r="F192" s="161" t="str">
        <f>IFERROR(IF(LEN(J192)&lt;5,VLOOKUP(J192,[1]Tabulka!$X$4:$Z$239,2,0),IF(VLOOKUP(RIGHT(J192,3),$D$163:$O192,2,0)="N","",IF(LEFT(J192,SEARCH(" ",J192,1)-1)="vítěz",IF(VLOOKUP(RIGHT(J192,3),$D$163:$O192,2,0)="D",VLOOKUP(RIGHT(J192,3),$D$163:$O192,3,0),VLOOKUP(RIGHT(J192,3),$D$163:$O192,4,0)),IF(VLOOKUP(RIGHT(J192,3),$D$163:$O192,2,0)="H",VLOOKUP(RIGHT(J192,3),$D$163:$O192,3,0),VLOOKUP(RIGHT(J192,3),$D$163:$O192,4,0))))),"")</f>
        <v/>
      </c>
      <c r="G192" s="161" t="str">
        <f>IFERROR(IF(LEN(K192)&lt;5,VLOOKUP(K192,[1]Tabulka!$X$4:$Z$239,2,0),IF(VLOOKUP(RIGHT(K192,3),$D$163:$O192,2,0)="N","",IF(LEFT(K192,SEARCH(" ",K192,1)-1)="vítěz",IF(VLOOKUP(RIGHT(K192,3),$D$163:$O192,2,0)="D",VLOOKUP(RIGHT(K192,3),$D$163:$O192,3,0),VLOOKUP(RIGHT(K192,3),$D$163:$O192,4,0)),IF(VLOOKUP(RIGHT(K192,3),$D$163:$O192,2,0)="H",VLOOKUP(RIGHT(K192,3),$D$163:$O192,3,0),VLOOKUP(RIGHT(K192,3),$D$163:$O192,4,0))))),"")</f>
        <v/>
      </c>
      <c r="H192" s="43" t="str">
        <f t="shared" si="34"/>
        <v/>
      </c>
      <c r="I192" s="40" t="str">
        <f t="shared" si="34"/>
        <v/>
      </c>
      <c r="J192" s="146" t="s">
        <v>282</v>
      </c>
      <c r="K192" s="147" t="s">
        <v>283</v>
      </c>
      <c r="L192" s="43">
        <f>IF($E192="N",'[1]pravidla turnaje'!$A$6,IF($H192&gt;$I192,IF(OR($W192="PP",W192="SN"),'[1]pravidla turnaje'!$A$3,'[1]pravidla turnaje'!$A$2),IF($H192&lt;$I192,IF(OR($W192="PP",W192="SN"),'[1]pravidla turnaje'!$A$5,'[1]pravidla turnaje'!$A$6),'[1]pravidla turnaje'!$A$4)))</f>
        <v>0</v>
      </c>
      <c r="M192" s="40">
        <f>IF($E192="N",'[1]pravidla turnaje'!$A$6,IF($H192&lt;$I192,IF(OR($W192="PP",$W192="SN"),'[1]pravidla turnaje'!$A$3,'[1]pravidla turnaje'!$A$2),IF($H192&gt;$I192,IF(OR($W192="PP",$W192="SN"),'[1]pravidla turnaje'!$A$5,'[1]pravidla turnaje'!$A$6),'[1]pravidla turnaje'!$A$4)))</f>
        <v>0</v>
      </c>
      <c r="N192" s="162"/>
      <c r="O192" s="163"/>
      <c r="P192" s="56" t="s">
        <v>244</v>
      </c>
      <c r="Q192" s="164" t="str">
        <f t="shared" si="28"/>
        <v>16:20 - 16:30</v>
      </c>
      <c r="R192" s="152" t="s">
        <v>284</v>
      </c>
      <c r="S192" s="165" t="str">
        <f>CONCATENATE(J192,IF(LEN(J192)=2,"","/"),IF(OR(LEN(J192)=2,F192=""),"",VLOOKUP(F192,[1]Tabulka!$B$4:$X$239,23,0))," - ",CHAR(10),IF(F192="","",VLOOKUP(F192,[1]Tabulka!$B$4:$C$239,2,0)))</f>
        <v xml:space="preserve">2G - 
</v>
      </c>
      <c r="T192" s="166" t="str">
        <f>CONCATENATE(K192,IF(LEN(K192)=2,"","/"),IF(OR(LEN(K192)=2,G192=""),"",VLOOKUP(G192,[1]Tabulka!$B$4:$X$239,23,0))," - ",CHAR(10),IF(G192="","",VLOOKUP(G192,[1]Tabulka!$B$4:$C$239,2,0)))</f>
        <v xml:space="preserve">vítěz P14/ - 
</v>
      </c>
      <c r="U192" s="167"/>
      <c r="V192" s="168"/>
      <c r="W192" s="169"/>
      <c r="X192" s="170"/>
      <c r="Y192" s="171"/>
      <c r="Z192" s="170"/>
      <c r="AA192" s="171"/>
      <c r="AB192" s="172" t="s">
        <v>33</v>
      </c>
      <c r="AC192" s="56" t="str">
        <f t="shared" si="19"/>
        <v>B48</v>
      </c>
      <c r="AD192" s="57">
        <f>COUNTIF($AB$3:$AB192,AB192)</f>
        <v>48</v>
      </c>
      <c r="AE192" s="58">
        <f>IF(AD192=1,'[1]pravidla turnaje'!$C$60,VLOOKUP(CONCATENATE(AB192,AD192-1),$AC$2:$AF191,3,0)+VLOOKUP(CONCATENATE(AB192,AD192-1),$AC$2:$AF191,4,0))</f>
        <v>0.68055555555555447</v>
      </c>
      <c r="AF192" s="59">
        <f>IF($E192="",('[1]pravidla turnaje'!#REF!/24/60),(VLOOKUP("x",'[1]pravidla turnaje'!$A$31:$D$58,4,0)/60/24))</f>
        <v>6.9444444444444441E-3</v>
      </c>
    </row>
    <row r="193" spans="1:33" ht="18">
      <c r="A193" s="39">
        <f t="shared" si="26"/>
        <v>0</v>
      </c>
      <c r="B193" s="39">
        <f t="shared" si="26"/>
        <v>0</v>
      </c>
      <c r="C193" s="39">
        <f t="shared" si="27"/>
        <v>0</v>
      </c>
      <c r="D193" s="40" t="str">
        <f t="shared" si="35"/>
        <v>P31</v>
      </c>
      <c r="E193" s="41" t="str">
        <f t="shared" si="36"/>
        <v>N</v>
      </c>
      <c r="F193" s="161" t="str">
        <f>IFERROR(IF(LEN(J193)&lt;5,VLOOKUP(J193,[1]Tabulka!$X$4:$Z$239,2,0),IF(VLOOKUP(RIGHT(J193,3),$D$163:$O193,2,0)="N","",IF(LEFT(J193,SEARCH(" ",J193,1)-1)="vítěz",IF(VLOOKUP(RIGHT(J193,3),$D$163:$O193,2,0)="D",VLOOKUP(RIGHT(J193,3),$D$163:$O193,3,0),VLOOKUP(RIGHT(J193,3),$D$163:$O193,4,0)),IF(VLOOKUP(RIGHT(J193,3),$D$163:$O193,2,0)="H",VLOOKUP(RIGHT(J193,3),$D$163:$O193,3,0),VLOOKUP(RIGHT(J193,3),$D$163:$O193,4,0))))),"")</f>
        <v/>
      </c>
      <c r="G193" s="161" t="str">
        <f>IFERROR(IF(LEN(K193)&lt;5,VLOOKUP(K193,[1]Tabulka!$X$4:$Z$239,2,0),IF(VLOOKUP(RIGHT(K193,3),$D$163:$O193,2,0)="N","",IF(LEFT(K193,SEARCH(" ",K193,1)-1)="vítěz",IF(VLOOKUP(RIGHT(K193,3),$D$163:$O193,2,0)="D",VLOOKUP(RIGHT(K193,3),$D$163:$O193,3,0),VLOOKUP(RIGHT(K193,3),$D$163:$O193,4,0)),IF(VLOOKUP(RIGHT(K193,3),$D$163:$O193,2,0)="H",VLOOKUP(RIGHT(K193,3),$D$163:$O193,3,0),VLOOKUP(RIGHT(K193,3),$D$163:$O193,4,0))))),"")</f>
        <v/>
      </c>
      <c r="H193" s="43" t="str">
        <f t="shared" si="34"/>
        <v/>
      </c>
      <c r="I193" s="40" t="str">
        <f t="shared" si="34"/>
        <v/>
      </c>
      <c r="J193" s="146" t="s">
        <v>285</v>
      </c>
      <c r="K193" s="147" t="s">
        <v>286</v>
      </c>
      <c r="L193" s="43">
        <f>IF($E193="N",'[1]pravidla turnaje'!$A$6,IF($H193&gt;$I193,IF(OR($W193="PP",W193="SN"),'[1]pravidla turnaje'!$A$3,'[1]pravidla turnaje'!$A$2),IF($H193&lt;$I193,IF(OR($W193="PP",W193="SN"),'[1]pravidla turnaje'!$A$5,'[1]pravidla turnaje'!$A$6),'[1]pravidla turnaje'!$A$4)))</f>
        <v>0</v>
      </c>
      <c r="M193" s="40">
        <f>IF($E193="N",'[1]pravidla turnaje'!$A$6,IF($H193&lt;$I193,IF(OR($W193="PP",$W193="SN"),'[1]pravidla turnaje'!$A$3,'[1]pravidla turnaje'!$A$2),IF($H193&gt;$I193,IF(OR($W193="PP",$W193="SN"),'[1]pravidla turnaje'!$A$5,'[1]pravidla turnaje'!$A$6),'[1]pravidla turnaje'!$A$4)))</f>
        <v>0</v>
      </c>
      <c r="N193" s="162"/>
      <c r="O193" s="163"/>
      <c r="P193" s="56" t="s">
        <v>244</v>
      </c>
      <c r="Q193" s="164" t="str">
        <f t="shared" si="28"/>
        <v>16:20 - 16:30</v>
      </c>
      <c r="R193" s="152" t="s">
        <v>287</v>
      </c>
      <c r="S193" s="165" t="str">
        <f>CONCATENATE(J193,IF(LEN(J193)=2,"","/"),IF(OR(LEN(J193)=2,F193=""),"",VLOOKUP(F193,[1]Tabulka!$B$4:$X$239,23,0))," - ",CHAR(10),IF(F193="","",VLOOKUP(F193,[1]Tabulka!$B$4:$C$239,2,0)))</f>
        <v xml:space="preserve">1J - 
</v>
      </c>
      <c r="T193" s="166" t="str">
        <f>CONCATENATE(K193,IF(LEN(K193)=2,"","/"),IF(OR(LEN(K193)=2,G193=""),"",VLOOKUP(G193,[1]Tabulka!$B$4:$X$239,23,0))," - ",CHAR(10),IF(G193="","",VLOOKUP(G193,[1]Tabulka!$B$4:$C$239,2,0)))</f>
        <v xml:space="preserve">vítěz P15/ - 
</v>
      </c>
      <c r="U193" s="167"/>
      <c r="V193" s="168"/>
      <c r="W193" s="169"/>
      <c r="X193" s="170"/>
      <c r="Y193" s="171"/>
      <c r="Z193" s="170"/>
      <c r="AA193" s="171"/>
      <c r="AB193" s="172" t="s">
        <v>35</v>
      </c>
      <c r="AC193" s="56" t="str">
        <f t="shared" si="19"/>
        <v>C48</v>
      </c>
      <c r="AD193" s="57">
        <f>COUNTIF($AB$3:$AB193,AB193)</f>
        <v>48</v>
      </c>
      <c r="AE193" s="58">
        <f>IF(AD193=1,'[1]pravidla turnaje'!$C$60,VLOOKUP(CONCATENATE(AB193,AD193-1),$AC$2:$AF192,3,0)+VLOOKUP(CONCATENATE(AB193,AD193-1),$AC$2:$AF192,4,0))</f>
        <v>0.68055555555555447</v>
      </c>
      <c r="AF193" s="59">
        <f>IF($E193="",('[1]pravidla turnaje'!#REF!/24/60),(VLOOKUP("x",'[1]pravidla turnaje'!$A$31:$D$58,4,0)/60/24))</f>
        <v>6.9444444444444441E-3</v>
      </c>
    </row>
    <row r="194" spans="1:33" ht="19" thickBot="1">
      <c r="A194" s="123">
        <f t="shared" si="26"/>
        <v>0</v>
      </c>
      <c r="B194" s="123">
        <f t="shared" si="26"/>
        <v>0</v>
      </c>
      <c r="C194" s="123">
        <f t="shared" si="27"/>
        <v>0</v>
      </c>
      <c r="D194" s="191" t="str">
        <f t="shared" si="35"/>
        <v>P32</v>
      </c>
      <c r="E194" s="192" t="str">
        <f t="shared" si="36"/>
        <v>N</v>
      </c>
      <c r="F194" s="193" t="str">
        <f>IFERROR(IF(LEN(J194)&lt;5,VLOOKUP(J194,[1]Tabulka!$X$4:$Z$239,2,0),IF(VLOOKUP(RIGHT(J194,3),$D$163:$O194,2,0)="N","",IF(LEFT(J194,SEARCH(" ",J194,1)-1)="vítěz",IF(VLOOKUP(RIGHT(J194,3),$D$163:$O194,2,0)="D",VLOOKUP(RIGHT(J194,3),$D$163:$O194,3,0),VLOOKUP(RIGHT(J194,3),$D$163:$O194,4,0)),IF(VLOOKUP(RIGHT(J194,3),$D$163:$O194,2,0)="H",VLOOKUP(RIGHT(J194,3),$D$163:$O194,3,0),VLOOKUP(RIGHT(J194,3),$D$163:$O194,4,0))))),"")</f>
        <v/>
      </c>
      <c r="G194" s="193" t="str">
        <f>IFERROR(IF(LEN(K194)&lt;5,VLOOKUP(K194,[1]Tabulka!$X$4:$Z$239,2,0),IF(VLOOKUP(RIGHT(K194,3),$D$163:$O194,2,0)="N","",IF(LEFT(K194,SEARCH(" ",K194,1)-1)="vítěz",IF(VLOOKUP(RIGHT(K194,3),$D$163:$O194,2,0)="D",VLOOKUP(RIGHT(K194,3),$D$163:$O194,3,0),VLOOKUP(RIGHT(K194,3),$D$163:$O194,4,0)),IF(VLOOKUP(RIGHT(K194,3),$D$163:$O194,2,0)="H",VLOOKUP(RIGHT(K194,3),$D$163:$O194,3,0),VLOOKUP(RIGHT(K194,3),$D$163:$O194,4,0))))),"")</f>
        <v/>
      </c>
      <c r="H194" s="194" t="str">
        <f t="shared" si="34"/>
        <v/>
      </c>
      <c r="I194" s="191" t="str">
        <f t="shared" si="34"/>
        <v/>
      </c>
      <c r="J194" s="146" t="s">
        <v>288</v>
      </c>
      <c r="K194" s="147" t="s">
        <v>289</v>
      </c>
      <c r="L194" s="194">
        <f>IF($E194="N",'[1]pravidla turnaje'!$A$6,IF($H194&gt;$I194,IF(OR($W194="PP",W194="SN"),'[1]pravidla turnaje'!$A$3,'[1]pravidla turnaje'!$A$2),IF($H194&lt;$I194,IF(OR($W194="PP",W194="SN"),'[1]pravidla turnaje'!$A$5,'[1]pravidla turnaje'!$A$6),'[1]pravidla turnaje'!$A$4)))</f>
        <v>0</v>
      </c>
      <c r="M194" s="191">
        <f>IF($E194="N",'[1]pravidla turnaje'!$A$6,IF($H194&lt;$I194,IF(OR($W194="PP",$W194="SN"),'[1]pravidla turnaje'!$A$3,'[1]pravidla turnaje'!$A$2),IF($H194&gt;$I194,IF(OR($W194="PP",$W194="SN"),'[1]pravidla turnaje'!$A$5,'[1]pravidla turnaje'!$A$6),'[1]pravidla turnaje'!$A$4)))</f>
        <v>0</v>
      </c>
      <c r="N194" s="195"/>
      <c r="O194" s="196"/>
      <c r="P194" s="141" t="s">
        <v>244</v>
      </c>
      <c r="Q194" s="197" t="str">
        <f t="shared" si="28"/>
        <v>16:20 - 16:30</v>
      </c>
      <c r="R194" s="198" t="s">
        <v>290</v>
      </c>
      <c r="S194" s="199" t="str">
        <f>CONCATENATE(J194,IF(LEN(J194)=2,"","/"),IF(OR(LEN(J194)=2,F194=""),"",VLOOKUP(F194,[1]Tabulka!$B$4:$X$239,23,0))," - ",CHAR(10),IF(F194="","",VLOOKUP(F194,[1]Tabulka!$B$4:$C$239,2,0)))</f>
        <v xml:space="preserve">2H - 
</v>
      </c>
      <c r="T194" s="200" t="str">
        <f>CONCATENATE(K194,IF(LEN(K194)=2,"","/"),IF(OR(LEN(K194)=2,G194=""),"",VLOOKUP(G194,[1]Tabulka!$B$4:$X$239,23,0))," - ",CHAR(10),IF(G194="","",VLOOKUP(G194,[1]Tabulka!$B$4:$C$239,2,0)))</f>
        <v xml:space="preserve">vítěz P16/ - 
</v>
      </c>
      <c r="U194" s="201"/>
      <c r="V194" s="202"/>
      <c r="W194" s="203"/>
      <c r="X194" s="204"/>
      <c r="Y194" s="205"/>
      <c r="Z194" s="204"/>
      <c r="AA194" s="205"/>
      <c r="AB194" s="206" t="s">
        <v>5</v>
      </c>
      <c r="AC194" s="56" t="str">
        <f t="shared" si="19"/>
        <v>D48</v>
      </c>
      <c r="AD194" s="57">
        <f>COUNTIF($AB$3:$AB194,AB194)</f>
        <v>48</v>
      </c>
      <c r="AE194" s="58">
        <f>IF(AD194=1,'[1]pravidla turnaje'!$C$60,VLOOKUP(CONCATENATE(AB194,AD194-1),$AC$2:$AF193,3,0)+VLOOKUP(CONCATENATE(AB194,AD194-1),$AC$2:$AF193,4,0))</f>
        <v>0.68055555555555447</v>
      </c>
      <c r="AF194" s="59">
        <f>IF($E194="",('[1]pravidla turnaje'!#REF!/24/60),(VLOOKUP("x",'[1]pravidla turnaje'!$A$31:$D$58,4,0)/60/24))</f>
        <v>6.9444444444444441E-3</v>
      </c>
    </row>
    <row r="195" spans="1:33" ht="18">
      <c r="A195" s="39">
        <f t="shared" si="26"/>
        <v>0</v>
      </c>
      <c r="B195" s="39">
        <f t="shared" si="26"/>
        <v>0</v>
      </c>
      <c r="C195" s="39">
        <f t="shared" si="27"/>
        <v>0</v>
      </c>
      <c r="D195" s="40" t="str">
        <f t="shared" si="35"/>
        <v>P33</v>
      </c>
      <c r="E195" s="41" t="str">
        <f t="shared" si="36"/>
        <v>N</v>
      </c>
      <c r="F195" s="145" t="str">
        <f>IFERROR(IF(LEN(J195)&lt;5,VLOOKUP(J195,[1]Tabulka!$X$4:$Z$239,2,0),IF(VLOOKUP(RIGHT(J195,3),$D$163:$O195,2,0)="N","",IF(LEFT(J195,SEARCH(" ",J195,1)-1)="vítěz",IF(VLOOKUP(RIGHT(J195,3),$D$163:$O195,2,0)="D",VLOOKUP(RIGHT(J195,3),$D$163:$O195,3,0),VLOOKUP(RIGHT(J195,3),$D$163:$O195,4,0)),IF(VLOOKUP(RIGHT(J195,3),$D$163:$O195,2,0)="H",VLOOKUP(RIGHT(J195,3),$D$163:$O195,3,0),VLOOKUP(RIGHT(J195,3),$D$163:$O195,4,0))))),"")</f>
        <v/>
      </c>
      <c r="G195" s="145" t="str">
        <f>IFERROR(IF(LEN(K195)&lt;5,VLOOKUP(K195,[1]Tabulka!$X$4:$Z$239,2,0),IF(VLOOKUP(RIGHT(K195,3),$D$163:$O195,2,0)="N","",IF(LEFT(K195,SEARCH(" ",K195,1)-1)="vítěz",IF(VLOOKUP(RIGHT(K195,3),$D$163:$O195,2,0)="D",VLOOKUP(RIGHT(K195,3),$D$163:$O195,3,0),VLOOKUP(RIGHT(K195,3),$D$163:$O195,4,0)),IF(VLOOKUP(RIGHT(K195,3),$D$163:$O195,2,0)="H",VLOOKUP(RIGHT(K195,3),$D$163:$O195,3,0),VLOOKUP(RIGHT(K195,3),$D$163:$O195,4,0))))),"")</f>
        <v/>
      </c>
      <c r="H195" s="43" t="str">
        <f t="shared" si="34"/>
        <v/>
      </c>
      <c r="I195" s="40" t="str">
        <f t="shared" si="34"/>
        <v/>
      </c>
      <c r="J195" s="146" t="s">
        <v>291</v>
      </c>
      <c r="K195" s="147" t="s">
        <v>292</v>
      </c>
      <c r="L195" s="43">
        <f>IF($E195="N",'[1]pravidla turnaje'!$A$6,IF($H195&gt;$I195,IF(OR($W195="PP",W195="SN"),'[1]pravidla turnaje'!$A$3,'[1]pravidla turnaje'!$A$2),IF($H195&lt;$I195,IF(OR($W195="PP",W195="SN"),'[1]pravidla turnaje'!$A$5,'[1]pravidla turnaje'!$A$6),'[1]pravidla turnaje'!$A$4)))</f>
        <v>0</v>
      </c>
      <c r="M195" s="40">
        <f>IF($E195="N",'[1]pravidla turnaje'!$A$6,IF($H195&lt;$I195,IF(OR($W195="PP",$W195="SN"),'[1]pravidla turnaje'!$A$3,'[1]pravidla turnaje'!$A$2),IF($H195&gt;$I195,IF(OR($W195="PP",$W195="SN"),'[1]pravidla turnaje'!$A$5,'[1]pravidla turnaje'!$A$6),'[1]pravidla turnaje'!$A$4)))</f>
        <v>0</v>
      </c>
      <c r="N195" s="148"/>
      <c r="O195" s="149"/>
      <c r="P195" s="150" t="s">
        <v>293</v>
      </c>
      <c r="Q195" s="151" t="str">
        <f t="shared" si="28"/>
        <v>16:30 - 16:40</v>
      </c>
      <c r="R195" s="41" t="s">
        <v>294</v>
      </c>
      <c r="S195" s="153" t="str">
        <f>CONCATENATE(J195,IF(LEN(J195)=2,"","/"),IF(OR(LEN(J195)=2,F195=""),"",VLOOKUP(F195,[1]Tabulka!$B$4:$X$239,23,0))," - ",CHAR(10),IF(F195="","",VLOOKUP(F195,[1]Tabulka!$B$4:$C$239,2,0)))</f>
        <v xml:space="preserve">vítěz P21/ - 
</v>
      </c>
      <c r="T195" s="154" t="str">
        <f>CONCATENATE(K195,IF(LEN(K195)=2,"","/"),IF(OR(LEN(K195)=2,G195=""),"",VLOOKUP(G195,[1]Tabulka!$B$4:$X$239,23,0))," - ",CHAR(10),IF(G195="","",VLOOKUP(G195,[1]Tabulka!$B$4:$C$239,2,0)))</f>
        <v xml:space="preserve">vítěz P26/ - 
</v>
      </c>
      <c r="U195" s="155"/>
      <c r="V195" s="156"/>
      <c r="W195" s="157"/>
      <c r="X195" s="158"/>
      <c r="Y195" s="159"/>
      <c r="Z195" s="158"/>
      <c r="AA195" s="159"/>
      <c r="AB195" s="160" t="s">
        <v>31</v>
      </c>
      <c r="AC195" s="56" t="str">
        <f t="shared" si="19"/>
        <v>A49</v>
      </c>
      <c r="AD195" s="57">
        <f>COUNTIF($AB$3:$AB195,AB195)</f>
        <v>49</v>
      </c>
      <c r="AE195" s="58">
        <f>IF(AD195=1,'[1]pravidla turnaje'!$C$60,VLOOKUP(CONCATENATE(AB195,AD195-1),$AC$2:$AF194,3,0)+VLOOKUP(CONCATENATE(AB195,AD195-1),$AC$2:$AF194,4,0))</f>
        <v>0.68749999999999889</v>
      </c>
      <c r="AF195" s="59">
        <f>IF($E195="",('[1]pravidla turnaje'!#REF!/24/60),(VLOOKUP("x",'[1]pravidla turnaje'!$A$31:$D$58,4,0)/60/24))</f>
        <v>6.9444444444444441E-3</v>
      </c>
      <c r="AG195" s="207"/>
    </row>
    <row r="196" spans="1:33" ht="18">
      <c r="A196" s="39">
        <f t="shared" si="26"/>
        <v>0</v>
      </c>
      <c r="B196" s="39">
        <f t="shared" si="26"/>
        <v>0</v>
      </c>
      <c r="C196" s="39">
        <f t="shared" si="27"/>
        <v>0</v>
      </c>
      <c r="D196" s="40" t="str">
        <f>R196</f>
        <v>P34</v>
      </c>
      <c r="E196" s="41" t="str">
        <f t="shared" si="36"/>
        <v>N</v>
      </c>
      <c r="F196" s="161" t="str">
        <f>IFERROR(IF(LEN(J196)&lt;5,VLOOKUP(J196,[1]Tabulka!$X$4:$Z$239,2,0),IF(VLOOKUP(RIGHT(J196,3),$D$163:$O196,2,0)="N","",IF(LEFT(J196,SEARCH(" ",J196,1)-1)="vítěz",IF(VLOOKUP(RIGHT(J196,3),$D$163:$O196,2,0)="D",VLOOKUP(RIGHT(J196,3),$D$163:$O196,3,0),VLOOKUP(RIGHT(J196,3),$D$163:$O196,4,0)),IF(VLOOKUP(RIGHT(J196,3),$D$163:$O196,2,0)="H",VLOOKUP(RIGHT(J196,3),$D$163:$O196,3,0),VLOOKUP(RIGHT(J196,3),$D$163:$O196,4,0))))),"")</f>
        <v/>
      </c>
      <c r="G196" s="161" t="str">
        <f>IFERROR(IF(LEN(K196)&lt;5,VLOOKUP(K196,[1]Tabulka!$X$4:$Z$239,2,0),IF(VLOOKUP(RIGHT(K196,3),$D$163:$O196,2,0)="N","",IF(LEFT(K196,SEARCH(" ",K196,1)-1)="vítěz",IF(VLOOKUP(RIGHT(K196,3),$D$163:$O196,2,0)="D",VLOOKUP(RIGHT(K196,3),$D$163:$O196,3,0),VLOOKUP(RIGHT(K196,3),$D$163:$O196,4,0)),IF(VLOOKUP(RIGHT(K196,3),$D$163:$O196,2,0)="H",VLOOKUP(RIGHT(K196,3),$D$163:$O196,3,0),VLOOKUP(RIGHT(K196,3),$D$163:$O196,4,0))))),"")</f>
        <v/>
      </c>
      <c r="H196" s="43" t="str">
        <f t="shared" si="34"/>
        <v/>
      </c>
      <c r="I196" s="40" t="str">
        <f t="shared" si="34"/>
        <v/>
      </c>
      <c r="J196" s="146" t="s">
        <v>295</v>
      </c>
      <c r="K196" s="147" t="s">
        <v>296</v>
      </c>
      <c r="L196" s="43">
        <f>IF($E196="N",'[1]pravidla turnaje'!$A$6,IF($H196&gt;$I196,IF(OR($W196="PP",W196="SN"),'[1]pravidla turnaje'!$A$3,'[1]pravidla turnaje'!$A$2),IF($H196&lt;$I196,IF(OR($W196="PP",W196="SN"),'[1]pravidla turnaje'!$A$5,'[1]pravidla turnaje'!$A$6),'[1]pravidla turnaje'!$A$4)))</f>
        <v>0</v>
      </c>
      <c r="M196" s="40">
        <f>IF($E196="N",'[1]pravidla turnaje'!$A$6,IF($H196&lt;$I196,IF(OR($W196="PP",$W196="SN"),'[1]pravidla turnaje'!$A$3,'[1]pravidla turnaje'!$A$2),IF($H196&gt;$I196,IF(OR($W196="PP",$W196="SN"),'[1]pravidla turnaje'!$A$5,'[1]pravidla turnaje'!$A$6),'[1]pravidla turnaje'!$A$4)))</f>
        <v>0</v>
      </c>
      <c r="N196" s="162"/>
      <c r="O196" s="163"/>
      <c r="P196" s="56" t="s">
        <v>293</v>
      </c>
      <c r="Q196" s="164" t="str">
        <f t="shared" si="28"/>
        <v>16:30 - 16:40</v>
      </c>
      <c r="R196" s="41" t="s">
        <v>297</v>
      </c>
      <c r="S196" s="165" t="str">
        <f>CONCATENATE(J196,IF(LEN(J196)=2,"","/"),IF(OR(LEN(J196)=2,F196=""),"",VLOOKUP(F196,[1]Tabulka!$B$4:$X$239,23,0))," - ",CHAR(10),IF(F196="","",VLOOKUP(F196,[1]Tabulka!$B$4:$C$239,2,0)))</f>
        <v xml:space="preserve">vítěz P22/ - 
</v>
      </c>
      <c r="T196" s="166" t="str">
        <f>CONCATENATE(K196,IF(LEN(K196)=2,"","/"),IF(OR(LEN(K196)=2,G196=""),"",VLOOKUP(G196,[1]Tabulka!$B$4:$X$239,23,0))," - ",CHAR(10),IF(G196="","",VLOOKUP(G196,[1]Tabulka!$B$4:$C$239,2,0)))</f>
        <v xml:space="preserve">vítěz P27/ - 
</v>
      </c>
      <c r="U196" s="167"/>
      <c r="V196" s="168"/>
      <c r="W196" s="169"/>
      <c r="X196" s="170"/>
      <c r="Y196" s="171"/>
      <c r="Z196" s="170"/>
      <c r="AA196" s="171"/>
      <c r="AB196" s="172" t="s">
        <v>33</v>
      </c>
      <c r="AC196" s="56" t="str">
        <f t="shared" ref="AC196:AC214" si="37">CONCATENATE(CONCATENATE(AB196),AD196)</f>
        <v>B49</v>
      </c>
      <c r="AD196" s="57">
        <f>COUNTIF($AB$3:$AB196,AB196)</f>
        <v>49</v>
      </c>
      <c r="AE196" s="58">
        <f>IF(AD196=1,'[1]pravidla turnaje'!$C$60,VLOOKUP(CONCATENATE(AB196,AD196-1),$AC$2:$AF195,3,0)+VLOOKUP(CONCATENATE(AB196,AD196-1),$AC$2:$AF195,4,0))</f>
        <v>0.68749999999999889</v>
      </c>
      <c r="AF196" s="59">
        <f>IF($E196="",('[1]pravidla turnaje'!#REF!/24/60),(VLOOKUP("x",'[1]pravidla turnaje'!$A$31:$D$58,4,0)/60/24))</f>
        <v>6.9444444444444441E-3</v>
      </c>
    </row>
    <row r="197" spans="1:33" ht="18">
      <c r="A197" s="39">
        <f t="shared" si="26"/>
        <v>0</v>
      </c>
      <c r="B197" s="39">
        <f t="shared" si="26"/>
        <v>0</v>
      </c>
      <c r="C197" s="39">
        <f t="shared" si="27"/>
        <v>0</v>
      </c>
      <c r="D197" s="40" t="str">
        <f>R197</f>
        <v>P35</v>
      </c>
      <c r="E197" s="41" t="str">
        <f t="shared" si="36"/>
        <v>N</v>
      </c>
      <c r="F197" s="161" t="str">
        <f>IFERROR(IF(LEN(J197)&lt;5,VLOOKUP(J197,[1]Tabulka!$X$4:$Z$239,2,0),IF(VLOOKUP(RIGHT(J197,3),$D$163:$O197,2,0)="N","",IF(LEFT(J197,SEARCH(" ",J197,1)-1)="vítěz",IF(VLOOKUP(RIGHT(J197,3),$D$163:$O197,2,0)="D",VLOOKUP(RIGHT(J197,3),$D$163:$O197,3,0),VLOOKUP(RIGHT(J197,3),$D$163:$O197,4,0)),IF(VLOOKUP(RIGHT(J197,3),$D$163:$O197,2,0)="H",VLOOKUP(RIGHT(J197,3),$D$163:$O197,3,0),VLOOKUP(RIGHT(J197,3),$D$163:$O197,4,0))))),"")</f>
        <v/>
      </c>
      <c r="G197" s="161" t="str">
        <f>IFERROR(IF(LEN(K197)&lt;5,VLOOKUP(K197,[1]Tabulka!$X$4:$Z$239,2,0),IF(VLOOKUP(RIGHT(K197,3),$D$163:$O197,2,0)="N","",IF(LEFT(K197,SEARCH(" ",K197,1)-1)="vítěz",IF(VLOOKUP(RIGHT(K197,3),$D$163:$O197,2,0)="D",VLOOKUP(RIGHT(K197,3),$D$163:$O197,3,0),VLOOKUP(RIGHT(K197,3),$D$163:$O197,4,0)),IF(VLOOKUP(RIGHT(K197,3),$D$163:$O197,2,0)="H",VLOOKUP(RIGHT(K197,3),$D$163:$O197,3,0),VLOOKUP(RIGHT(K197,3),$D$163:$O197,4,0))))),"")</f>
        <v/>
      </c>
      <c r="H197" s="43" t="str">
        <f t="shared" si="34"/>
        <v/>
      </c>
      <c r="I197" s="40" t="str">
        <f t="shared" si="34"/>
        <v/>
      </c>
      <c r="J197" s="146" t="s">
        <v>298</v>
      </c>
      <c r="K197" s="147" t="s">
        <v>299</v>
      </c>
      <c r="L197" s="43">
        <f>IF($E197="N",'[1]pravidla turnaje'!$A$6,IF($H197&gt;$I197,IF(OR($W197="PP",W197="SN"),'[1]pravidla turnaje'!$A$3,'[1]pravidla turnaje'!$A$2),IF($H197&lt;$I197,IF(OR($W197="PP",W197="SN"),'[1]pravidla turnaje'!$A$5,'[1]pravidla turnaje'!$A$6),'[1]pravidla turnaje'!$A$4)))</f>
        <v>0</v>
      </c>
      <c r="M197" s="40">
        <f>IF($E197="N",'[1]pravidla turnaje'!$A$6,IF($H197&lt;$I197,IF(OR($W197="PP",$W197="SN"),'[1]pravidla turnaje'!$A$3,'[1]pravidla turnaje'!$A$2),IF($H197&gt;$I197,IF(OR($W197="PP",$W197="SN"),'[1]pravidla turnaje'!$A$5,'[1]pravidla turnaje'!$A$6),'[1]pravidla turnaje'!$A$4)))</f>
        <v>0</v>
      </c>
      <c r="N197" s="162"/>
      <c r="O197" s="163"/>
      <c r="P197" s="56" t="s">
        <v>293</v>
      </c>
      <c r="Q197" s="164" t="str">
        <f t="shared" si="28"/>
        <v>16:30 - 16:40</v>
      </c>
      <c r="R197" s="41" t="s">
        <v>300</v>
      </c>
      <c r="S197" s="165" t="str">
        <f>CONCATENATE(J197,IF(LEN(J197)=2,"","/"),IF(OR(LEN(J197)=2,F197=""),"",VLOOKUP(F197,[1]Tabulka!$B$4:$X$239,23,0))," - ",CHAR(10),IF(F197="","",VLOOKUP(F197,[1]Tabulka!$B$4:$C$239,2,0)))</f>
        <v xml:space="preserve">vítěz P23/ - 
</v>
      </c>
      <c r="T197" s="166" t="str">
        <f>CONCATENATE(K197,IF(LEN(K197)=2,"","/"),IF(OR(LEN(K197)=2,G197=""),"",VLOOKUP(G197,[1]Tabulka!$B$4:$X$239,23,0))," - ",CHAR(10),IF(G197="","",VLOOKUP(G197,[1]Tabulka!$B$4:$C$239,2,0)))</f>
        <v xml:space="preserve">vítěz P25/ - 
</v>
      </c>
      <c r="U197" s="167"/>
      <c r="V197" s="168"/>
      <c r="W197" s="169"/>
      <c r="X197" s="170"/>
      <c r="Y197" s="171"/>
      <c r="Z197" s="170"/>
      <c r="AA197" s="171"/>
      <c r="AB197" s="172" t="s">
        <v>35</v>
      </c>
      <c r="AC197" s="56" t="str">
        <f t="shared" si="37"/>
        <v>C49</v>
      </c>
      <c r="AD197" s="57">
        <f>COUNTIF($AB$3:$AB197,AB197)</f>
        <v>49</v>
      </c>
      <c r="AE197" s="58">
        <f>IF(AD197=1,'[1]pravidla turnaje'!$C$60,VLOOKUP(CONCATENATE(AB197,AD197-1),$AC$2:$AF196,3,0)+VLOOKUP(CONCATENATE(AB197,AD197-1),$AC$2:$AF196,4,0))</f>
        <v>0.68749999999999889</v>
      </c>
      <c r="AF197" s="59">
        <f>IF($E197="",('[1]pravidla turnaje'!#REF!/24/60),(VLOOKUP("x",'[1]pravidla turnaje'!$A$31:$D$58,4,0)/60/24))</f>
        <v>6.9444444444444441E-3</v>
      </c>
    </row>
    <row r="198" spans="1:33" ht="18">
      <c r="A198" s="173">
        <f t="shared" si="26"/>
        <v>0</v>
      </c>
      <c r="B198" s="173">
        <f t="shared" si="26"/>
        <v>0</v>
      </c>
      <c r="C198" s="173">
        <f t="shared" si="27"/>
        <v>0</v>
      </c>
      <c r="D198" s="174" t="str">
        <f t="shared" ref="D198:D214" si="38">R198</f>
        <v>P36</v>
      </c>
      <c r="E198" s="175" t="str">
        <f t="shared" si="36"/>
        <v>N</v>
      </c>
      <c r="F198" s="161" t="str">
        <f>IFERROR(IF(LEN(J198)&lt;5,VLOOKUP(J198,[1]Tabulka!$X$4:$Z$239,2,0),IF(VLOOKUP(RIGHT(J198,3),$D$163:$O198,2,0)="N","",IF(LEFT(J198,SEARCH(" ",J198,1)-1)="vítěz",IF(VLOOKUP(RIGHT(J198,3),$D$163:$O198,2,0)="D",VLOOKUP(RIGHT(J198,3),$D$163:$O198,3,0),VLOOKUP(RIGHT(J198,3),$D$163:$O198,4,0)),IF(VLOOKUP(RIGHT(J198,3),$D$163:$O198,2,0)="H",VLOOKUP(RIGHT(J198,3),$D$163:$O198,3,0),VLOOKUP(RIGHT(J198,3),$D$163:$O198,4,0))))),"")</f>
        <v/>
      </c>
      <c r="G198" s="161" t="str">
        <f>IFERROR(IF(LEN(K198)&lt;5,VLOOKUP(K198,[1]Tabulka!$X$4:$Z$239,2,0),IF(VLOOKUP(RIGHT(K198,3),$D$163:$O198,2,0)="N","",IF(LEFT(K198,SEARCH(" ",K198,1)-1)="vítěz",IF(VLOOKUP(RIGHT(K198,3),$D$163:$O198,2,0)="D",VLOOKUP(RIGHT(K198,3),$D$163:$O198,3,0),VLOOKUP(RIGHT(K198,3),$D$163:$O198,4,0)),IF(VLOOKUP(RIGHT(K198,3),$D$163:$O198,2,0)="H",VLOOKUP(RIGHT(K198,3),$D$163:$O198,3,0),VLOOKUP(RIGHT(K198,3),$D$163:$O198,4,0))))),"")</f>
        <v/>
      </c>
      <c r="H198" s="176" t="str">
        <f t="shared" si="34"/>
        <v/>
      </c>
      <c r="I198" s="174" t="str">
        <f t="shared" si="34"/>
        <v/>
      </c>
      <c r="J198" s="208" t="s">
        <v>301</v>
      </c>
      <c r="K198" s="209" t="s">
        <v>302</v>
      </c>
      <c r="L198" s="176">
        <f>IF($E198="N",'[1]pravidla turnaje'!$A$6,IF($H198&gt;$I198,IF(OR($W198="PP",W198="SN"),'[1]pravidla turnaje'!$A$3,'[1]pravidla turnaje'!$A$2),IF($H198&lt;$I198,IF(OR($W198="PP",W198="SN"),'[1]pravidla turnaje'!$A$5,'[1]pravidla turnaje'!$A$6),'[1]pravidla turnaje'!$A$4)))</f>
        <v>0</v>
      </c>
      <c r="M198" s="174">
        <f>IF($E198="N",'[1]pravidla turnaje'!$A$6,IF($H198&lt;$I198,IF(OR($W198="PP",$W198="SN"),'[1]pravidla turnaje'!$A$3,'[1]pravidla turnaje'!$A$2),IF($H198&gt;$I198,IF(OR($W198="PP",$W198="SN"),'[1]pravidla turnaje'!$A$5,'[1]pravidla turnaje'!$A$6),'[1]pravidla turnaje'!$A$4)))</f>
        <v>0</v>
      </c>
      <c r="N198" s="177"/>
      <c r="O198" s="178"/>
      <c r="P198" s="179" t="s">
        <v>293</v>
      </c>
      <c r="Q198" s="180" t="str">
        <f t="shared" si="28"/>
        <v>16:30 - 16:40</v>
      </c>
      <c r="R198" s="210" t="s">
        <v>303</v>
      </c>
      <c r="S198" s="182" t="str">
        <f>CONCATENATE(J198,IF(LEN(J198)=2,"","/"),IF(OR(LEN(J198)=2,F198=""),"",VLOOKUP(F198,[1]Tabulka!$B$4:$X$239,23,0))," - ",CHAR(10),IF(F198="","",VLOOKUP(F198,[1]Tabulka!$B$4:$C$239,2,0)))</f>
        <v xml:space="preserve">vítěz P20/ - 
</v>
      </c>
      <c r="T198" s="183" t="str">
        <f>CONCATENATE(K198,IF(LEN(K198)=2,"","/"),IF(OR(LEN(K198)=2,G198=""),"",VLOOKUP(G198,[1]Tabulka!$B$4:$X$239,23,0))," - ",CHAR(10),IF(G198="","",VLOOKUP(G198,[1]Tabulka!$B$4:$C$239,2,0)))</f>
        <v xml:space="preserve">vítěz P31/ - 
</v>
      </c>
      <c r="U198" s="184"/>
      <c r="V198" s="185"/>
      <c r="W198" s="186"/>
      <c r="X198" s="187"/>
      <c r="Y198" s="188"/>
      <c r="Z198" s="187"/>
      <c r="AA198" s="188"/>
      <c r="AB198" s="189" t="s">
        <v>5</v>
      </c>
      <c r="AC198" s="179" t="str">
        <f t="shared" si="37"/>
        <v>D49</v>
      </c>
      <c r="AD198" s="211">
        <f>COUNTIF($AB$3:$AB198,AB198)</f>
        <v>49</v>
      </c>
      <c r="AE198" s="212">
        <f>IF(AD198=1,'[1]pravidla turnaje'!$C$60,VLOOKUP(CONCATENATE(AB198,AD198-1),$AC$2:$AF197,3,0)+VLOOKUP(CONCATENATE(AB198,AD198-1),$AC$2:$AF197,4,0))</f>
        <v>0.68749999999999889</v>
      </c>
      <c r="AF198" s="213">
        <f>IF($E198="",('[1]pravidla turnaje'!#REF!/24/60),(VLOOKUP("x",'[1]pravidla turnaje'!$A$31:$D$58,4,0)/60/24))</f>
        <v>6.9444444444444441E-3</v>
      </c>
    </row>
    <row r="199" spans="1:33" ht="18">
      <c r="A199" s="39">
        <f t="shared" si="26"/>
        <v>0</v>
      </c>
      <c r="B199" s="39">
        <f t="shared" si="26"/>
        <v>0</v>
      </c>
      <c r="C199" s="39">
        <f t="shared" si="27"/>
        <v>0</v>
      </c>
      <c r="D199" s="40" t="str">
        <f t="shared" si="38"/>
        <v>P37</v>
      </c>
      <c r="E199" s="41" t="str">
        <f t="shared" si="36"/>
        <v>N</v>
      </c>
      <c r="F199" s="145" t="str">
        <f>IFERROR(IF(LEN(J199)&lt;5,VLOOKUP(J199,[1]Tabulka!$X$4:$Z$239,2,0),IF(VLOOKUP(RIGHT(J199,3),$D$163:$O199,2,0)="N","",IF(LEFT(J199,SEARCH(" ",J199,1)-1)="vítěz",IF(VLOOKUP(RIGHT(J199,3),$D$163:$O199,2,0)="D",VLOOKUP(RIGHT(J199,3),$D$163:$O199,3,0),VLOOKUP(RIGHT(J199,3),$D$163:$O199,4,0)),IF(VLOOKUP(RIGHT(J199,3),$D$163:$O199,2,0)="H",VLOOKUP(RIGHT(J199,3),$D$163:$O199,3,0),VLOOKUP(RIGHT(J199,3),$D$163:$O199,4,0))))),"")</f>
        <v/>
      </c>
      <c r="G199" s="145" t="str">
        <f>IFERROR(IF(LEN(K199)&lt;5,VLOOKUP(K199,[1]Tabulka!$X$4:$Z$239,2,0),IF(VLOOKUP(RIGHT(K199,3),$D$163:$O199,2,0)="N","",IF(LEFT(K199,SEARCH(" ",K199,1)-1)="vítěz",IF(VLOOKUP(RIGHT(K199,3),$D$163:$O199,2,0)="D",VLOOKUP(RIGHT(K199,3),$D$163:$O199,3,0),VLOOKUP(RIGHT(K199,3),$D$163:$O199,4,0)),IF(VLOOKUP(RIGHT(K199,3),$D$163:$O199,2,0)="H",VLOOKUP(RIGHT(K199,3),$D$163:$O199,3,0),VLOOKUP(RIGHT(K199,3),$D$163:$O199,4,0))))),"")</f>
        <v/>
      </c>
      <c r="H199" s="43" t="str">
        <f t="shared" si="34"/>
        <v/>
      </c>
      <c r="I199" s="40" t="str">
        <f t="shared" si="34"/>
        <v/>
      </c>
      <c r="J199" s="146" t="s">
        <v>304</v>
      </c>
      <c r="K199" s="147" t="s">
        <v>305</v>
      </c>
      <c r="L199" s="43">
        <f>IF($E199="N",'[1]pravidla turnaje'!$A$6,IF($H199&gt;$I199,IF(OR($W199="PP",W199="SN"),'[1]pravidla turnaje'!$A$3,'[1]pravidla turnaje'!$A$2),IF($H199&lt;$I199,IF(OR($W199="PP",W199="SN"),'[1]pravidla turnaje'!$A$5,'[1]pravidla turnaje'!$A$6),'[1]pravidla turnaje'!$A$4)))</f>
        <v>0</v>
      </c>
      <c r="M199" s="40">
        <f>IF($E199="N",'[1]pravidla turnaje'!$A$6,IF($H199&lt;$I199,IF(OR($W199="PP",$W199="SN"),'[1]pravidla turnaje'!$A$3,'[1]pravidla turnaje'!$A$2),IF($H199&gt;$I199,IF(OR($W199="PP",$W199="SN"),'[1]pravidla turnaje'!$A$5,'[1]pravidla turnaje'!$A$6),'[1]pravidla turnaje'!$A$4)))</f>
        <v>0</v>
      </c>
      <c r="N199" s="148"/>
      <c r="O199" s="149"/>
      <c r="P199" s="150" t="s">
        <v>293</v>
      </c>
      <c r="Q199" s="151" t="str">
        <f t="shared" si="28"/>
        <v>16:40 - 16:50</v>
      </c>
      <c r="R199" s="41" t="s">
        <v>306</v>
      </c>
      <c r="S199" s="153" t="str">
        <f>CONCATENATE(J199,IF(LEN(J199)=2,"","/"),IF(OR(LEN(J199)=2,F199=""),"",VLOOKUP(F199,[1]Tabulka!$B$4:$X$239,23,0))," - ",CHAR(10),IF(F199="","",VLOOKUP(F199,[1]Tabulka!$B$4:$C$239,2,0)))</f>
        <v xml:space="preserve">vítěz P24/ - 
</v>
      </c>
      <c r="T199" s="154" t="str">
        <f>CONCATENATE(K199,IF(LEN(K199)=2,"","/"),IF(OR(LEN(K199)=2,G199=""),"",VLOOKUP(G199,[1]Tabulka!$B$4:$X$239,23,0))," - ",CHAR(10),IF(G199="","",VLOOKUP(G199,[1]Tabulka!$B$4:$C$239,2,0)))</f>
        <v xml:space="preserve">vítěz P28/ - 
</v>
      </c>
      <c r="U199" s="155"/>
      <c r="V199" s="156"/>
      <c r="W199" s="157"/>
      <c r="X199" s="158"/>
      <c r="Y199" s="159"/>
      <c r="Z199" s="158"/>
      <c r="AA199" s="159"/>
      <c r="AB199" s="160" t="s">
        <v>31</v>
      </c>
      <c r="AC199" s="150" t="str">
        <f t="shared" si="37"/>
        <v>A50</v>
      </c>
      <c r="AD199" s="40">
        <f>COUNTIF($AB$3:$AB199,AB199)</f>
        <v>50</v>
      </c>
      <c r="AE199" s="58">
        <f>IF(AD199=1,'[1]pravidla turnaje'!$C$60,VLOOKUP(CONCATENATE(AB199,AD199-1),$AC$2:$AF198,3,0)+VLOOKUP(CONCATENATE(AB199,AD199-1),$AC$2:$AF198,4,0))</f>
        <v>0.69444444444444331</v>
      </c>
      <c r="AF199" s="59">
        <f>IF($E199="",('[1]pravidla turnaje'!#REF!/24/60),(VLOOKUP("x",'[1]pravidla turnaje'!$A$31:$D$58,4,0)/60/24))</f>
        <v>6.9444444444444441E-3</v>
      </c>
    </row>
    <row r="200" spans="1:33" ht="18">
      <c r="A200" s="39">
        <f t="shared" si="26"/>
        <v>0</v>
      </c>
      <c r="B200" s="39">
        <f t="shared" si="26"/>
        <v>0</v>
      </c>
      <c r="C200" s="39">
        <f t="shared" si="27"/>
        <v>0</v>
      </c>
      <c r="D200" s="40" t="str">
        <f t="shared" si="38"/>
        <v>P38</v>
      </c>
      <c r="E200" s="41" t="str">
        <f t="shared" si="36"/>
        <v>N</v>
      </c>
      <c r="F200" s="161" t="str">
        <f>IFERROR(IF(LEN(J200)&lt;5,VLOOKUP(J200,[1]Tabulka!$X$4:$Z$239,2,0),IF(VLOOKUP(RIGHT(J200,3),$D$163:$O200,2,0)="N","",IF(LEFT(J200,SEARCH(" ",J200,1)-1)="vítěz",IF(VLOOKUP(RIGHT(J200,3),$D$163:$O200,2,0)="D",VLOOKUP(RIGHT(J200,3),$D$163:$O200,3,0),VLOOKUP(RIGHT(J200,3),$D$163:$O200,4,0)),IF(VLOOKUP(RIGHT(J200,3),$D$163:$O200,2,0)="H",VLOOKUP(RIGHT(J200,3),$D$163:$O200,3,0),VLOOKUP(RIGHT(J200,3),$D$163:$O200,4,0))))),"")</f>
        <v/>
      </c>
      <c r="G200" s="161" t="str">
        <f>IFERROR(IF(LEN(K200)&lt;5,VLOOKUP(K200,[1]Tabulka!$X$4:$Z$239,2,0),IF(VLOOKUP(RIGHT(K200,3),$D$163:$O200,2,0)="N","",IF(LEFT(K200,SEARCH(" ",K200,1)-1)="vítěz",IF(VLOOKUP(RIGHT(K200,3),$D$163:$O200,2,0)="D",VLOOKUP(RIGHT(K200,3),$D$163:$O200,3,0),VLOOKUP(RIGHT(K200,3),$D$163:$O200,4,0)),IF(VLOOKUP(RIGHT(K200,3),$D$163:$O200,2,0)="H",VLOOKUP(RIGHT(K200,3),$D$163:$O200,3,0),VLOOKUP(RIGHT(K200,3),$D$163:$O200,4,0))))),"")</f>
        <v/>
      </c>
      <c r="H200" s="43" t="str">
        <f t="shared" si="34"/>
        <v/>
      </c>
      <c r="I200" s="40" t="str">
        <f t="shared" si="34"/>
        <v/>
      </c>
      <c r="J200" s="146" t="s">
        <v>307</v>
      </c>
      <c r="K200" s="147" t="s">
        <v>308</v>
      </c>
      <c r="L200" s="43">
        <f>IF($E200="N",'[1]pravidla turnaje'!$A$6,IF($H200&gt;$I200,IF(OR($W200="PP",W200="SN"),'[1]pravidla turnaje'!$A$3,'[1]pravidla turnaje'!$A$2),IF($H200&lt;$I200,IF(OR($W200="PP",W200="SN"),'[1]pravidla turnaje'!$A$5,'[1]pravidla turnaje'!$A$6),'[1]pravidla turnaje'!$A$4)))</f>
        <v>0</v>
      </c>
      <c r="M200" s="40">
        <f>IF($E200="N",'[1]pravidla turnaje'!$A$6,IF($H200&lt;$I200,IF(OR($W200="PP",$W200="SN"),'[1]pravidla turnaje'!$A$3,'[1]pravidla turnaje'!$A$2),IF($H200&gt;$I200,IF(OR($W200="PP",$W200="SN"),'[1]pravidla turnaje'!$A$5,'[1]pravidla turnaje'!$A$6),'[1]pravidla turnaje'!$A$4)))</f>
        <v>0</v>
      </c>
      <c r="N200" s="162"/>
      <c r="O200" s="163"/>
      <c r="P200" s="56" t="s">
        <v>293</v>
      </c>
      <c r="Q200" s="164" t="str">
        <f t="shared" si="28"/>
        <v>16:40 - 16:50</v>
      </c>
      <c r="R200" s="41" t="s">
        <v>309</v>
      </c>
      <c r="S200" s="165" t="str">
        <f>CONCATENATE(J200,IF(LEN(J200)=2,"","/"),IF(OR(LEN(J200)=2,F200=""),"",VLOOKUP(F200,[1]Tabulka!$B$4:$X$239,23,0))," - ",CHAR(10),IF(F200="","",VLOOKUP(F200,[1]Tabulka!$B$4:$C$239,2,0)))</f>
        <v xml:space="preserve">vítěz P17/ - 
</v>
      </c>
      <c r="T200" s="166" t="str">
        <f>CONCATENATE(K200,IF(LEN(K200)=2,"","/"),IF(OR(LEN(K200)=2,G200=""),"",VLOOKUP(G200,[1]Tabulka!$B$4:$X$239,23,0))," - ",CHAR(10),IF(G200="","",VLOOKUP(G200,[1]Tabulka!$B$4:$C$239,2,0)))</f>
        <v xml:space="preserve">vítěz P32/ - 
</v>
      </c>
      <c r="U200" s="167"/>
      <c r="V200" s="168"/>
      <c r="W200" s="169"/>
      <c r="X200" s="170"/>
      <c r="Y200" s="171"/>
      <c r="Z200" s="170"/>
      <c r="AA200" s="171"/>
      <c r="AB200" s="172" t="s">
        <v>33</v>
      </c>
      <c r="AC200" s="56" t="str">
        <f t="shared" si="37"/>
        <v>B50</v>
      </c>
      <c r="AD200" s="57">
        <f>COUNTIF($AB$3:$AB200,AB200)</f>
        <v>50</v>
      </c>
      <c r="AE200" s="58">
        <f>IF(AD200=1,'[1]pravidla turnaje'!$C$60,VLOOKUP(CONCATENATE(AB200,AD200-1),$AC$2:$AF199,3,0)+VLOOKUP(CONCATENATE(AB200,AD200-1),$AC$2:$AF199,4,0))</f>
        <v>0.69444444444444331</v>
      </c>
      <c r="AF200" s="59">
        <f>IF($E200="",('[1]pravidla turnaje'!#REF!/24/60),(VLOOKUP("x",'[1]pravidla turnaje'!$A$31:$D$58,4,0)/60/24))</f>
        <v>6.9444444444444441E-3</v>
      </c>
    </row>
    <row r="201" spans="1:33" ht="18">
      <c r="A201" s="39">
        <f t="shared" si="26"/>
        <v>0</v>
      </c>
      <c r="B201" s="39">
        <f t="shared" si="26"/>
        <v>0</v>
      </c>
      <c r="C201" s="39">
        <f t="shared" si="27"/>
        <v>0</v>
      </c>
      <c r="D201" s="40" t="str">
        <f t="shared" si="38"/>
        <v>P39</v>
      </c>
      <c r="E201" s="41" t="str">
        <f t="shared" si="36"/>
        <v>N</v>
      </c>
      <c r="F201" s="161" t="str">
        <f>IFERROR(IF(LEN(J201)&lt;5,VLOOKUP(J201,[1]Tabulka!$X$4:$Z$239,2,0),IF(VLOOKUP(RIGHT(J201,3),$D$163:$O201,2,0)="N","",IF(LEFT(J201,SEARCH(" ",J201,1)-1)="vítěz",IF(VLOOKUP(RIGHT(J201,3),$D$163:$O201,2,0)="D",VLOOKUP(RIGHT(J201,3),$D$163:$O201,3,0),VLOOKUP(RIGHT(J201,3),$D$163:$O201,4,0)),IF(VLOOKUP(RIGHT(J201,3),$D$163:$O201,2,0)="H",VLOOKUP(RIGHT(J201,3),$D$163:$O201,3,0),VLOOKUP(RIGHT(J201,3),$D$163:$O201,4,0))))),"")</f>
        <v/>
      </c>
      <c r="G201" s="161" t="str">
        <f>IFERROR(IF(LEN(K201)&lt;5,VLOOKUP(K201,[1]Tabulka!$X$4:$Z$239,2,0),IF(VLOOKUP(RIGHT(K201,3),$D$163:$O201,2,0)="N","",IF(LEFT(K201,SEARCH(" ",K201,1)-1)="vítěz",IF(VLOOKUP(RIGHT(K201,3),$D$163:$O201,2,0)="D",VLOOKUP(RIGHT(K201,3),$D$163:$O201,3,0),VLOOKUP(RIGHT(K201,3),$D$163:$O201,4,0)),IF(VLOOKUP(RIGHT(K201,3),$D$163:$O201,2,0)="H",VLOOKUP(RIGHT(K201,3),$D$163:$O201,3,0),VLOOKUP(RIGHT(K201,3),$D$163:$O201,4,0))))),"")</f>
        <v/>
      </c>
      <c r="H201" s="43" t="str">
        <f t="shared" si="34"/>
        <v/>
      </c>
      <c r="I201" s="40" t="str">
        <f t="shared" si="34"/>
        <v/>
      </c>
      <c r="J201" s="146" t="s">
        <v>310</v>
      </c>
      <c r="K201" s="147" t="s">
        <v>311</v>
      </c>
      <c r="L201" s="43">
        <f>IF($E201="N",'[1]pravidla turnaje'!$A$6,IF($H201&gt;$I201,IF(OR($W201="PP",W201="SN"),'[1]pravidla turnaje'!$A$3,'[1]pravidla turnaje'!$A$2),IF($H201&lt;$I201,IF(OR($W201="PP",W201="SN"),'[1]pravidla turnaje'!$A$5,'[1]pravidla turnaje'!$A$6),'[1]pravidla turnaje'!$A$4)))</f>
        <v>0</v>
      </c>
      <c r="M201" s="40">
        <f>IF($E201="N",'[1]pravidla turnaje'!$A$6,IF($H201&lt;$I201,IF(OR($W201="PP",$W201="SN"),'[1]pravidla turnaje'!$A$3,'[1]pravidla turnaje'!$A$2),IF($H201&gt;$I201,IF(OR($W201="PP",$W201="SN"),'[1]pravidla turnaje'!$A$5,'[1]pravidla turnaje'!$A$6),'[1]pravidla turnaje'!$A$4)))</f>
        <v>0</v>
      </c>
      <c r="N201" s="162"/>
      <c r="O201" s="163"/>
      <c r="P201" s="56" t="s">
        <v>293</v>
      </c>
      <c r="Q201" s="164" t="str">
        <f t="shared" si="28"/>
        <v>16:40 - 16:50</v>
      </c>
      <c r="R201" s="41" t="s">
        <v>312</v>
      </c>
      <c r="S201" s="165" t="str">
        <f>CONCATENATE(J201,IF(LEN(J201)=2,"","/"),IF(OR(LEN(J201)=2,F201=""),"",VLOOKUP(F201,[1]Tabulka!$B$4:$X$239,23,0))," - ",CHAR(10),IF(F201="","",VLOOKUP(F201,[1]Tabulka!$B$4:$C$239,2,0)))</f>
        <v xml:space="preserve">vítěz P18/ - 
</v>
      </c>
      <c r="T201" s="166" t="str">
        <f>CONCATENATE(K201,IF(LEN(K201)=2,"","/"),IF(OR(LEN(K201)=2,G201=""),"",VLOOKUP(G201,[1]Tabulka!$B$4:$X$239,23,0))," - ",CHAR(10),IF(G201="","",VLOOKUP(G201,[1]Tabulka!$B$4:$C$239,2,0)))</f>
        <v xml:space="preserve">vítěz P30/ - 
</v>
      </c>
      <c r="U201" s="167"/>
      <c r="V201" s="168"/>
      <c r="W201" s="169"/>
      <c r="X201" s="170"/>
      <c r="Y201" s="171"/>
      <c r="Z201" s="170"/>
      <c r="AA201" s="171"/>
      <c r="AB201" s="172" t="s">
        <v>35</v>
      </c>
      <c r="AC201" s="56" t="str">
        <f t="shared" si="37"/>
        <v>C50</v>
      </c>
      <c r="AD201" s="57">
        <f>COUNTIF($AB$3:$AB201,AB201)</f>
        <v>50</v>
      </c>
      <c r="AE201" s="58">
        <f>IF(AD201=1,'[1]pravidla turnaje'!$C$60,VLOOKUP(CONCATENATE(AB201,AD201-1),$AC$2:$AF200,3,0)+VLOOKUP(CONCATENATE(AB201,AD201-1),$AC$2:$AF200,4,0))</f>
        <v>0.69444444444444331</v>
      </c>
      <c r="AF201" s="59">
        <f>IF($E201="",('[1]pravidla turnaje'!#REF!/24/60),(VLOOKUP("x",'[1]pravidla turnaje'!$A$31:$D$58,4,0)/60/24))</f>
        <v>6.9444444444444441E-3</v>
      </c>
    </row>
    <row r="202" spans="1:33" ht="19" thickBot="1">
      <c r="A202" s="123">
        <f t="shared" si="26"/>
        <v>0</v>
      </c>
      <c r="B202" s="123">
        <f t="shared" si="26"/>
        <v>0</v>
      </c>
      <c r="C202" s="123">
        <f t="shared" si="27"/>
        <v>0</v>
      </c>
      <c r="D202" s="191" t="str">
        <f t="shared" si="38"/>
        <v>P40</v>
      </c>
      <c r="E202" s="192" t="str">
        <f t="shared" si="36"/>
        <v>N</v>
      </c>
      <c r="F202" s="193" t="str">
        <f>IFERROR(IF(LEN(J202)&lt;5,VLOOKUP(J202,[1]Tabulka!$X$4:$Z$239,2,0),IF(VLOOKUP(RIGHT(J202,3),$D$163:$O202,2,0)="N","",IF(LEFT(J202,SEARCH(" ",J202,1)-1)="vítěz",IF(VLOOKUP(RIGHT(J202,3),$D$163:$O202,2,0)="D",VLOOKUP(RIGHT(J202,3),$D$163:$O202,3,0),VLOOKUP(RIGHT(J202,3),$D$163:$O202,4,0)),IF(VLOOKUP(RIGHT(J202,3),$D$163:$O202,2,0)="H",VLOOKUP(RIGHT(J202,3),$D$163:$O202,3,0),VLOOKUP(RIGHT(J202,3),$D$163:$O202,4,0))))),"")</f>
        <v/>
      </c>
      <c r="G202" s="193" t="str">
        <f>IFERROR(IF(LEN(K202)&lt;5,VLOOKUP(K202,[1]Tabulka!$X$4:$Z$239,2,0),IF(VLOOKUP(RIGHT(K202,3),$D$163:$O202,2,0)="N","",IF(LEFT(K202,SEARCH(" ",K202,1)-1)="vítěz",IF(VLOOKUP(RIGHT(K202,3),$D$163:$O202,2,0)="D",VLOOKUP(RIGHT(K202,3),$D$163:$O202,3,0),VLOOKUP(RIGHT(K202,3),$D$163:$O202,4,0)),IF(VLOOKUP(RIGHT(K202,3),$D$163:$O202,2,0)="H",VLOOKUP(RIGHT(K202,3),$D$163:$O202,3,0),VLOOKUP(RIGHT(K202,3),$D$163:$O202,4,0))))),"")</f>
        <v/>
      </c>
      <c r="H202" s="194" t="str">
        <f t="shared" si="34"/>
        <v/>
      </c>
      <c r="I202" s="191" t="str">
        <f t="shared" si="34"/>
        <v/>
      </c>
      <c r="J202" s="146" t="s">
        <v>313</v>
      </c>
      <c r="K202" s="147" t="s">
        <v>314</v>
      </c>
      <c r="L202" s="194">
        <f>IF($E202="N",'[1]pravidla turnaje'!$A$6,IF($H202&gt;$I202,IF(OR($W202="PP",W202="SN"),'[1]pravidla turnaje'!$A$3,'[1]pravidla turnaje'!$A$2),IF($H202&lt;$I202,IF(OR($W202="PP",W202="SN"),'[1]pravidla turnaje'!$A$5,'[1]pravidla turnaje'!$A$6),'[1]pravidla turnaje'!$A$4)))</f>
        <v>0</v>
      </c>
      <c r="M202" s="191">
        <f>IF($E202="N",'[1]pravidla turnaje'!$A$6,IF($H202&lt;$I202,IF(OR($W202="PP",$W202="SN"),'[1]pravidla turnaje'!$A$3,'[1]pravidla turnaje'!$A$2),IF($H202&gt;$I202,IF(OR($W202="PP",$W202="SN"),'[1]pravidla turnaje'!$A$5,'[1]pravidla turnaje'!$A$6),'[1]pravidla turnaje'!$A$4)))</f>
        <v>0</v>
      </c>
      <c r="N202" s="195"/>
      <c r="O202" s="196"/>
      <c r="P202" s="141" t="s">
        <v>293</v>
      </c>
      <c r="Q202" s="197" t="str">
        <f t="shared" si="28"/>
        <v>16:40 - 16:50</v>
      </c>
      <c r="R202" s="214" t="s">
        <v>315</v>
      </c>
      <c r="S202" s="199" t="str">
        <f>CONCATENATE(J202,IF(LEN(J202)=2,"","/"),IF(OR(LEN(J202)=2,F202=""),"",VLOOKUP(F202,[1]Tabulka!$B$4:$X$239,23,0))," - ",CHAR(10),IF(F202="","",VLOOKUP(F202,[1]Tabulka!$B$4:$C$239,2,0)))</f>
        <v xml:space="preserve">vítěz P19/ - 
</v>
      </c>
      <c r="T202" s="200" t="str">
        <f>CONCATENATE(K202,IF(LEN(K202)=2,"","/"),IF(OR(LEN(K202)=2,G202=""),"",VLOOKUP(G202,[1]Tabulka!$B$4:$X$239,23,0))," - ",CHAR(10),IF(G202="","",VLOOKUP(G202,[1]Tabulka!$B$4:$C$239,2,0)))</f>
        <v xml:space="preserve">vítěz P29/ - 
</v>
      </c>
      <c r="U202" s="201"/>
      <c r="V202" s="202"/>
      <c r="W202" s="203"/>
      <c r="X202" s="204"/>
      <c r="Y202" s="205"/>
      <c r="Z202" s="204"/>
      <c r="AA202" s="205"/>
      <c r="AB202" s="206" t="s">
        <v>5</v>
      </c>
      <c r="AC202" s="56" t="str">
        <f t="shared" si="37"/>
        <v>D50</v>
      </c>
      <c r="AD202" s="57">
        <f>COUNTIF($AB$3:$AB202,AB202)</f>
        <v>50</v>
      </c>
      <c r="AE202" s="58">
        <f>IF(AD202=1,'[1]pravidla turnaje'!$C$60,VLOOKUP(CONCATENATE(AB202,AD202-1),$AC$2:$AF201,3,0)+VLOOKUP(CONCATENATE(AB202,AD202-1),$AC$2:$AF201,4,0))</f>
        <v>0.69444444444444331</v>
      </c>
      <c r="AF202" s="59">
        <f>IF($E202="",('[1]pravidla turnaje'!#REF!/24/60),(VLOOKUP("x",'[1]pravidla turnaje'!$A$31:$D$58,4,0)/60/24))</f>
        <v>6.9444444444444441E-3</v>
      </c>
    </row>
    <row r="203" spans="1:33" ht="18">
      <c r="A203" s="39">
        <f t="shared" si="26"/>
        <v>0</v>
      </c>
      <c r="B203" s="39">
        <f t="shared" si="26"/>
        <v>0</v>
      </c>
      <c r="C203" s="39">
        <f t="shared" si="27"/>
        <v>0</v>
      </c>
      <c r="D203" s="40" t="str">
        <f t="shared" si="38"/>
        <v>P41</v>
      </c>
      <c r="E203" s="41" t="str">
        <f t="shared" si="36"/>
        <v>N</v>
      </c>
      <c r="F203" s="145" t="str">
        <f>IFERROR(IF(LEN(J203)&lt;5,VLOOKUP(J203,[1]Tabulka!$X$4:$Z$239,2,0),IF(VLOOKUP(RIGHT(J203,3),$D$163:$O203,2,0)="N","",IF(LEFT(J203,SEARCH(" ",J203,1)-1)="vítěz",IF(VLOOKUP(RIGHT(J203,3),$D$163:$O203,2,0)="D",VLOOKUP(RIGHT(J203,3),$D$163:$O203,3,0),VLOOKUP(RIGHT(J203,3),$D$163:$O203,4,0)),IF(VLOOKUP(RIGHT(J203,3),$D$163:$O203,2,0)="H",VLOOKUP(RIGHT(J203,3),$D$163:$O203,3,0),VLOOKUP(RIGHT(J203,3),$D$163:$O203,4,0))))),"")</f>
        <v/>
      </c>
      <c r="G203" s="145" t="str">
        <f>IFERROR(IF(LEN(K203)&lt;5,VLOOKUP(K203,[1]Tabulka!$X$4:$Z$239,2,0),IF(VLOOKUP(RIGHT(K203,3),$D$163:$O203,2,0)="N","",IF(LEFT(K203,SEARCH(" ",K203,1)-1)="vítěz",IF(VLOOKUP(RIGHT(K203,3),$D$163:$O203,2,0)="D",VLOOKUP(RIGHT(K203,3),$D$163:$O203,3,0),VLOOKUP(RIGHT(K203,3),$D$163:$O203,4,0)),IF(VLOOKUP(RIGHT(K203,3),$D$163:$O203,2,0)="H",VLOOKUP(RIGHT(K203,3),$D$163:$O203,3,0),VLOOKUP(RIGHT(K203,3),$D$163:$O203,4,0))))),"")</f>
        <v/>
      </c>
      <c r="H203" s="43" t="str">
        <f t="shared" si="34"/>
        <v/>
      </c>
      <c r="I203" s="40" t="str">
        <f t="shared" si="34"/>
        <v/>
      </c>
      <c r="J203" s="146" t="s">
        <v>316</v>
      </c>
      <c r="K203" s="147" t="s">
        <v>317</v>
      </c>
      <c r="L203" s="43">
        <f>IF($E203="N",'[1]pravidla turnaje'!$A$6,IF($H203&gt;$I203,IF(OR($W203="PP",W203="SN"),'[1]pravidla turnaje'!$A$3,'[1]pravidla turnaje'!$A$2),IF($H203&lt;$I203,IF(OR($W203="PP",W203="SN"),'[1]pravidla turnaje'!$A$5,'[1]pravidla turnaje'!$A$6),'[1]pravidla turnaje'!$A$4)))</f>
        <v>0</v>
      </c>
      <c r="M203" s="40">
        <f>IF($E203="N",'[1]pravidla turnaje'!$A$6,IF($H203&lt;$I203,IF(OR($W203="PP",$W203="SN"),'[1]pravidla turnaje'!$A$3,'[1]pravidla turnaje'!$A$2),IF($H203&gt;$I203,IF(OR($W203="PP",$W203="SN"),'[1]pravidla turnaje'!$A$5,'[1]pravidla turnaje'!$A$6),'[1]pravidla turnaje'!$A$4)))</f>
        <v>0</v>
      </c>
      <c r="N203" s="148"/>
      <c r="O203" s="149"/>
      <c r="P203" s="150" t="s">
        <v>318</v>
      </c>
      <c r="Q203" s="151" t="str">
        <f t="shared" si="28"/>
        <v>16:50 - 17:00</v>
      </c>
      <c r="R203" s="41" t="s">
        <v>319</v>
      </c>
      <c r="S203" s="153" t="str">
        <f>CONCATENATE(J203,IF(LEN(J203)=2,"","/"),IF(OR(LEN(J203)=2,F203=""),"",VLOOKUP(F203,[1]Tabulka!$B$4:$X$239,23,0))," - ",CHAR(10),IF(F203="","",VLOOKUP(F203,[1]Tabulka!$B$4:$C$239,2,0)))</f>
        <v xml:space="preserve">vítěz P35/ - 
</v>
      </c>
      <c r="T203" s="154" t="str">
        <f>CONCATENATE(K203,IF(LEN(K203)=2,"","/"),IF(OR(LEN(K203)=2,G203=""),"",VLOOKUP(G203,[1]Tabulka!$B$4:$X$239,23,0))," - ",CHAR(10),IF(G203="","",VLOOKUP(G203,[1]Tabulka!$B$4:$C$239,2,0)))</f>
        <v xml:space="preserve">vítěz P33/ - 
</v>
      </c>
      <c r="U203" s="155"/>
      <c r="V203" s="156"/>
      <c r="W203" s="157"/>
      <c r="X203" s="158"/>
      <c r="Y203" s="159"/>
      <c r="Z203" s="158"/>
      <c r="AA203" s="159"/>
      <c r="AB203" s="160" t="s">
        <v>31</v>
      </c>
      <c r="AC203" s="56" t="str">
        <f t="shared" si="37"/>
        <v>A51</v>
      </c>
      <c r="AD203" s="57">
        <f>COUNTIF($AB$3:$AB203,AB203)</f>
        <v>51</v>
      </c>
      <c r="AE203" s="58">
        <f>IF(AD203=1,'[1]pravidla turnaje'!$C$60,VLOOKUP(CONCATENATE(AB203,AD203-1),$AC$2:$AF202,3,0)+VLOOKUP(CONCATENATE(AB203,AD203-1),$AC$2:$AF202,4,0))</f>
        <v>0.70138888888888773</v>
      </c>
      <c r="AF203" s="59">
        <f>IF($E203="",('[1]pravidla turnaje'!#REF!/24/60),(VLOOKUP("x",'[1]pravidla turnaje'!$A$31:$D$58,4,0)/60/24))</f>
        <v>6.9444444444444441E-3</v>
      </c>
    </row>
    <row r="204" spans="1:33" ht="18">
      <c r="A204" s="39">
        <f t="shared" si="26"/>
        <v>0</v>
      </c>
      <c r="B204" s="39">
        <f t="shared" si="26"/>
        <v>0</v>
      </c>
      <c r="C204" s="39">
        <f t="shared" si="27"/>
        <v>0</v>
      </c>
      <c r="D204" s="40" t="str">
        <f t="shared" si="38"/>
        <v>P42</v>
      </c>
      <c r="E204" s="41" t="str">
        <f t="shared" si="36"/>
        <v>N</v>
      </c>
      <c r="F204" s="145" t="str">
        <f>IFERROR(IF(LEN(J204)&lt;5,VLOOKUP(J204,[1]Tabulka!$X$4:$Z$239,2,0),IF(VLOOKUP(RIGHT(J204,3),$D$163:$O204,2,0)="N","",IF(LEFT(J204,SEARCH(" ",J204,1)-1)="vítěz",IF(VLOOKUP(RIGHT(J204,3),$D$163:$O204,2,0)="D",VLOOKUP(RIGHT(J204,3),$D$163:$O204,3,0),VLOOKUP(RIGHT(J204,3),$D$163:$O204,4,0)),IF(VLOOKUP(RIGHT(J204,3),$D$163:$O204,2,0)="H",VLOOKUP(RIGHT(J204,3),$D$163:$O204,3,0),VLOOKUP(RIGHT(J204,3),$D$163:$O204,4,0))))),"")</f>
        <v/>
      </c>
      <c r="G204" s="145" t="str">
        <f>IFERROR(IF(LEN(K204)&lt;5,VLOOKUP(K204,[1]Tabulka!$X$4:$Z$239,2,0),IF(VLOOKUP(RIGHT(K204,3),$D$163:$O204,2,0)="N","",IF(LEFT(K204,SEARCH(" ",K204,1)-1)="vítěz",IF(VLOOKUP(RIGHT(K204,3),$D$163:$O204,2,0)="D",VLOOKUP(RIGHT(K204,3),$D$163:$O204,3,0),VLOOKUP(RIGHT(K204,3),$D$163:$O204,4,0)),IF(VLOOKUP(RIGHT(K204,3),$D$163:$O204,2,0)="H",VLOOKUP(RIGHT(K204,3),$D$163:$O204,3,0),VLOOKUP(RIGHT(K204,3),$D$163:$O204,4,0))))),"")</f>
        <v/>
      </c>
      <c r="H204" s="43" t="str">
        <f t="shared" si="34"/>
        <v/>
      </c>
      <c r="I204" s="40" t="str">
        <f t="shared" si="34"/>
        <v/>
      </c>
      <c r="J204" s="146" t="s">
        <v>320</v>
      </c>
      <c r="K204" s="147" t="s">
        <v>321</v>
      </c>
      <c r="L204" s="43">
        <f>IF($E204="N",'[1]pravidla turnaje'!$A$6,IF($H204&gt;$I204,IF(OR($W204="PP",W204="SN"),'[1]pravidla turnaje'!$A$3,'[1]pravidla turnaje'!$A$2),IF($H204&lt;$I204,IF(OR($W204="PP",W204="SN"),'[1]pravidla turnaje'!$A$5,'[1]pravidla turnaje'!$A$6),'[1]pravidla turnaje'!$A$4)))</f>
        <v>0</v>
      </c>
      <c r="M204" s="40">
        <f>IF($E204="N",'[1]pravidla turnaje'!$A$6,IF($H204&lt;$I204,IF(OR($W204="PP",$W204="SN"),'[1]pravidla turnaje'!$A$3,'[1]pravidla turnaje'!$A$2),IF($H204&gt;$I204,IF(OR($W204="PP",$W204="SN"),'[1]pravidla turnaje'!$A$5,'[1]pravidla turnaje'!$A$6),'[1]pravidla turnaje'!$A$4)))</f>
        <v>0</v>
      </c>
      <c r="N204" s="162"/>
      <c r="O204" s="163"/>
      <c r="P204" s="56" t="s">
        <v>318</v>
      </c>
      <c r="Q204" s="164" t="str">
        <f t="shared" si="28"/>
        <v>16:50 - 17:00</v>
      </c>
      <c r="R204" s="97" t="s">
        <v>322</v>
      </c>
      <c r="S204" s="165" t="str">
        <f>CONCATENATE(J204,IF(LEN(J204)=2,"","/"),IF(OR(LEN(J204)=2,F204=""),"",VLOOKUP(F204,[1]Tabulka!$B$4:$X$239,23,0))," - ",CHAR(10),IF(F204="","",VLOOKUP(F204,[1]Tabulka!$B$4:$C$239,2,0)))</f>
        <v xml:space="preserve">vítěz P34/ - 
</v>
      </c>
      <c r="T204" s="166" t="str">
        <f>CONCATENATE(K204,IF(LEN(K204)=2,"","/"),IF(OR(LEN(K204)=2,G204=""),"",VLOOKUP(G204,[1]Tabulka!$B$4:$X$239,23,0))," - ",CHAR(10),IF(G204="","",VLOOKUP(G204,[1]Tabulka!$B$4:$C$239,2,0)))</f>
        <v xml:space="preserve">vítěz P36/ - 
</v>
      </c>
      <c r="U204" s="167"/>
      <c r="V204" s="168"/>
      <c r="W204" s="169"/>
      <c r="X204" s="170"/>
      <c r="Y204" s="171"/>
      <c r="Z204" s="170"/>
      <c r="AA204" s="171"/>
      <c r="AB204" s="172" t="s">
        <v>33</v>
      </c>
      <c r="AC204" s="56" t="str">
        <f t="shared" si="37"/>
        <v>B51</v>
      </c>
      <c r="AD204" s="57">
        <f>COUNTIF($AB$3:$AB204,AB204)</f>
        <v>51</v>
      </c>
      <c r="AE204" s="58">
        <f>IF(AD204=1,'[1]pravidla turnaje'!$C$60,VLOOKUP(CONCATENATE(AB204,AD204-1),$AC$2:$AF203,3,0)+VLOOKUP(CONCATENATE(AB204,AD204-1),$AC$2:$AF203,4,0))</f>
        <v>0.70138888888888773</v>
      </c>
      <c r="AF204" s="59">
        <f>IF($E204="",('[1]pravidla turnaje'!#REF!/24/60),(VLOOKUP("x",'[1]pravidla turnaje'!$A$31:$D$58,4,0)/60/24))</f>
        <v>6.9444444444444441E-3</v>
      </c>
    </row>
    <row r="205" spans="1:33" ht="18">
      <c r="A205" s="39">
        <f t="shared" si="26"/>
        <v>0</v>
      </c>
      <c r="B205" s="39">
        <f t="shared" si="26"/>
        <v>0</v>
      </c>
      <c r="C205" s="39">
        <f t="shared" si="27"/>
        <v>0</v>
      </c>
      <c r="D205" s="40" t="str">
        <f t="shared" si="38"/>
        <v>P43</v>
      </c>
      <c r="E205" s="41" t="str">
        <f t="shared" si="36"/>
        <v>N</v>
      </c>
      <c r="F205" s="145" t="str">
        <f>IFERROR(IF(LEN(J205)&lt;5,VLOOKUP(J205,[1]Tabulka!$X$4:$Z$239,2,0),IF(VLOOKUP(RIGHT(J205,3),$D$163:$O205,2,0)="N","",IF(LEFT(J205,SEARCH(" ",J205,1)-1)="vítěz",IF(VLOOKUP(RIGHT(J205,3),$D$163:$O205,2,0)="D",VLOOKUP(RIGHT(J205,3),$D$163:$O205,3,0),VLOOKUP(RIGHT(J205,3),$D$163:$O205,4,0)),IF(VLOOKUP(RIGHT(J205,3),$D$163:$O205,2,0)="H",VLOOKUP(RIGHT(J205,3),$D$163:$O205,3,0),VLOOKUP(RIGHT(J205,3),$D$163:$O205,4,0))))),"")</f>
        <v/>
      </c>
      <c r="G205" s="145" t="str">
        <f>IFERROR(IF(LEN(K205)&lt;5,VLOOKUP(K205,[1]Tabulka!$X$4:$Z$239,2,0),IF(VLOOKUP(RIGHT(K205,3),$D$163:$O205,2,0)="N","",IF(LEFT(K205,SEARCH(" ",K205,1)-1)="vítěz",IF(VLOOKUP(RIGHT(K205,3),$D$163:$O205,2,0)="D",VLOOKUP(RIGHT(K205,3),$D$163:$O205,3,0),VLOOKUP(RIGHT(K205,3),$D$163:$O205,4,0)),IF(VLOOKUP(RIGHT(K205,3),$D$163:$O205,2,0)="H",VLOOKUP(RIGHT(K205,3),$D$163:$O205,3,0),VLOOKUP(RIGHT(K205,3),$D$163:$O205,4,0))))),"")</f>
        <v/>
      </c>
      <c r="H205" s="43" t="str">
        <f t="shared" si="34"/>
        <v/>
      </c>
      <c r="I205" s="40" t="str">
        <f t="shared" si="34"/>
        <v/>
      </c>
      <c r="J205" s="146" t="s">
        <v>323</v>
      </c>
      <c r="K205" s="147" t="s">
        <v>324</v>
      </c>
      <c r="L205" s="43">
        <f>IF($E205="N",'[1]pravidla turnaje'!$A$6,IF($H205&gt;$I205,IF(OR($W205="PP",W205="SN"),'[1]pravidla turnaje'!$A$3,'[1]pravidla turnaje'!$A$2),IF($H205&lt;$I205,IF(OR($W205="PP",W205="SN"),'[1]pravidla turnaje'!$A$5,'[1]pravidla turnaje'!$A$6),'[1]pravidla turnaje'!$A$4)))</f>
        <v>0</v>
      </c>
      <c r="M205" s="40">
        <f>IF($E205="N",'[1]pravidla turnaje'!$A$6,IF($H205&lt;$I205,IF(OR($W205="PP",$W205="SN"),'[1]pravidla turnaje'!$A$3,'[1]pravidla turnaje'!$A$2),IF($H205&gt;$I205,IF(OR($W205="PP",$W205="SN"),'[1]pravidla turnaje'!$A$5,'[1]pravidla turnaje'!$A$6),'[1]pravidla turnaje'!$A$4)))</f>
        <v>0</v>
      </c>
      <c r="N205" s="162"/>
      <c r="O205" s="163"/>
      <c r="P205" s="56" t="s">
        <v>318</v>
      </c>
      <c r="Q205" s="164" t="str">
        <f t="shared" si="28"/>
        <v>17:00 - 17:10</v>
      </c>
      <c r="R205" s="97" t="s">
        <v>325</v>
      </c>
      <c r="S205" s="165" t="str">
        <f>CONCATENATE(J205,IF(LEN(J205)=2,"","/"),IF(OR(LEN(J205)=2,F205=""),"",VLOOKUP(F205,[1]Tabulka!$B$4:$X$239,23,0))," - ",CHAR(10),IF(F205="","",VLOOKUP(F205,[1]Tabulka!$B$4:$C$239,2,0)))</f>
        <v xml:space="preserve">vítěz P38/ - 
</v>
      </c>
      <c r="T205" s="166" t="str">
        <f>CONCATENATE(K205,IF(LEN(K205)=2,"","/"),IF(OR(LEN(K205)=2,G205=""),"",VLOOKUP(G205,[1]Tabulka!$B$4:$X$239,23,0))," - ",CHAR(10),IF(G205="","",VLOOKUP(G205,[1]Tabulka!$B$4:$C$239,2,0)))</f>
        <v xml:space="preserve">vítěz P39/ - 
</v>
      </c>
      <c r="U205" s="167"/>
      <c r="V205" s="168"/>
      <c r="W205" s="169"/>
      <c r="X205" s="170"/>
      <c r="Y205" s="171"/>
      <c r="Z205" s="170"/>
      <c r="AA205" s="171"/>
      <c r="AB205" s="172" t="s">
        <v>31</v>
      </c>
      <c r="AC205" s="56" t="str">
        <f t="shared" si="37"/>
        <v>A52</v>
      </c>
      <c r="AD205" s="57">
        <f>COUNTIF($AB$3:$AB205,AB205)</f>
        <v>52</v>
      </c>
      <c r="AE205" s="58">
        <f>IF(AD205=1,'[1]pravidla turnaje'!$C$60,VLOOKUP(CONCATENATE(AB205,AD205-1),$AC$2:$AF204,3,0)+VLOOKUP(CONCATENATE(AB205,AD205-1),$AC$2:$AF204,4,0))</f>
        <v>0.70833333333333215</v>
      </c>
      <c r="AF205" s="59">
        <f>IF($E205="",('[1]pravidla turnaje'!#REF!/24/60),(VLOOKUP("x",'[1]pravidla turnaje'!$A$31:$D$58,4,0)/60/24))</f>
        <v>6.9444444444444441E-3</v>
      </c>
    </row>
    <row r="206" spans="1:33" ht="19" thickBot="1">
      <c r="A206" s="79">
        <f t="shared" si="26"/>
        <v>0</v>
      </c>
      <c r="B206" s="79">
        <f t="shared" si="26"/>
        <v>0</v>
      </c>
      <c r="C206" s="79">
        <f t="shared" si="27"/>
        <v>0</v>
      </c>
      <c r="D206" s="80" t="str">
        <f t="shared" si="38"/>
        <v>P44</v>
      </c>
      <c r="E206" s="81" t="str">
        <f t="shared" si="36"/>
        <v>N</v>
      </c>
      <c r="F206" s="215" t="str">
        <f>IFERROR(IF(LEN(J206)&lt;5,VLOOKUP(J206,[1]Tabulka!$X$4:$Z$239,2,0),IF(VLOOKUP(RIGHT(J206,3),$D$163:$O206,2,0)="N","",IF(LEFT(J206,SEARCH(" ",J206,1)-1)="vítěz",IF(VLOOKUP(RIGHT(J206,3),$D$163:$O206,2,0)="D",VLOOKUP(RIGHT(J206,3),$D$163:$O206,3,0),VLOOKUP(RIGHT(J206,3),$D$163:$O206,4,0)),IF(VLOOKUP(RIGHT(J206,3),$D$163:$O206,2,0)="H",VLOOKUP(RIGHT(J206,3),$D$163:$O206,3,0),VLOOKUP(RIGHT(J206,3),$D$163:$O206,4,0))))),"")</f>
        <v/>
      </c>
      <c r="G206" s="215" t="str">
        <f>IFERROR(IF(LEN(K206)&lt;5,VLOOKUP(K206,[1]Tabulka!$X$4:$Z$239,2,0),IF(VLOOKUP(RIGHT(K206,3),$D$163:$O206,2,0)="N","",IF(LEFT(K206,SEARCH(" ",K206,1)-1)="vítěz",IF(VLOOKUP(RIGHT(K206,3),$D$163:$O206,2,0)="D",VLOOKUP(RIGHT(K206,3),$D$163:$O206,3,0),VLOOKUP(RIGHT(K206,3),$D$163:$O206,4,0)),IF(VLOOKUP(RIGHT(K206,3),$D$163:$O206,2,0)="H",VLOOKUP(RIGHT(K206,3),$D$163:$O206,3,0),VLOOKUP(RIGHT(K206,3),$D$163:$O206,4,0))))),"")</f>
        <v/>
      </c>
      <c r="H206" s="83" t="str">
        <f t="shared" si="34"/>
        <v/>
      </c>
      <c r="I206" s="80" t="str">
        <f t="shared" si="34"/>
        <v/>
      </c>
      <c r="J206" s="216" t="s">
        <v>326</v>
      </c>
      <c r="K206" s="217" t="s">
        <v>327</v>
      </c>
      <c r="L206" s="83">
        <f>IF($E206="N",'[1]pravidla turnaje'!$A$6,IF($H206&gt;$I206,IF(OR($W206="PP",W206="SN"),'[1]pravidla turnaje'!$A$3,'[1]pravidla turnaje'!$A$2),IF($H206&lt;$I206,IF(OR($W206="PP",W206="SN"),'[1]pravidla turnaje'!$A$5,'[1]pravidla turnaje'!$A$6),'[1]pravidla turnaje'!$A$4)))</f>
        <v>0</v>
      </c>
      <c r="M206" s="80">
        <f>IF($E206="N",'[1]pravidla turnaje'!$A$6,IF($H206&lt;$I206,IF(OR($W206="PP",$W206="SN"),'[1]pravidla turnaje'!$A$3,'[1]pravidla turnaje'!$A$2),IF($H206&gt;$I206,IF(OR($W206="PP",$W206="SN"),'[1]pravidla turnaje'!$A$5,'[1]pravidla turnaje'!$A$6),'[1]pravidla turnaje'!$A$4)))</f>
        <v>0</v>
      </c>
      <c r="N206" s="218"/>
      <c r="O206" s="219"/>
      <c r="P206" s="220" t="s">
        <v>318</v>
      </c>
      <c r="Q206" s="221" t="str">
        <f t="shared" si="28"/>
        <v>17:00 - 17:10</v>
      </c>
      <c r="R206" s="222" t="s">
        <v>328</v>
      </c>
      <c r="S206" s="223" t="str">
        <f>CONCATENATE(J206,IF(LEN(J206)=2,"","/"),IF(OR(LEN(J206)=2,F206=""),"",VLOOKUP(F206,[1]Tabulka!$B$4:$X$239,23,0))," - ",CHAR(10),IF(F206="","",VLOOKUP(F206,[1]Tabulka!$B$4:$C$239,2,0)))</f>
        <v xml:space="preserve">vítěz P40/ - 
</v>
      </c>
      <c r="T206" s="224" t="str">
        <f>CONCATENATE(K206,IF(LEN(K206)=2,"","/"),IF(OR(LEN(K206)=2,G206=""),"",VLOOKUP(G206,[1]Tabulka!$B$4:$X$239,23,0))," - ",CHAR(10),IF(G206="","",VLOOKUP(G206,[1]Tabulka!$B$4:$C$239,2,0)))</f>
        <v xml:space="preserve">vítěz P37/ - 
</v>
      </c>
      <c r="U206" s="225"/>
      <c r="V206" s="226"/>
      <c r="W206" s="227"/>
      <c r="X206" s="228"/>
      <c r="Y206" s="229"/>
      <c r="Z206" s="228"/>
      <c r="AA206" s="229"/>
      <c r="AB206" s="230" t="s">
        <v>33</v>
      </c>
      <c r="AC206" s="220" t="str">
        <f t="shared" si="37"/>
        <v>B52</v>
      </c>
      <c r="AD206" s="231">
        <f>COUNTIF($AB$3:$AB206,AB206)</f>
        <v>52</v>
      </c>
      <c r="AE206" s="232">
        <f>IF(AD206=1,'[1]pravidla turnaje'!$C$60,VLOOKUP(CONCATENATE(AB206,AD206-1),$AC$2:$AF205,3,0)+VLOOKUP(CONCATENATE(AB206,AD206-1),$AC$2:$AF205,4,0))</f>
        <v>0.70833333333333215</v>
      </c>
      <c r="AF206" s="233">
        <f>IF($E206="",('[1]pravidla turnaje'!#REF!/24/60),(VLOOKUP("x",'[1]pravidla turnaje'!$A$31:$D$58,4,0)/60/24))</f>
        <v>6.9444444444444441E-3</v>
      </c>
    </row>
    <row r="207" spans="1:33" ht="18">
      <c r="A207" s="234">
        <f t="shared" si="26"/>
        <v>0</v>
      </c>
      <c r="B207" s="234">
        <f t="shared" si="26"/>
        <v>0</v>
      </c>
      <c r="C207" s="234">
        <f t="shared" si="27"/>
        <v>0</v>
      </c>
      <c r="D207" s="235" t="str">
        <f t="shared" si="38"/>
        <v>P45</v>
      </c>
      <c r="E207" s="236" t="str">
        <f t="shared" si="36"/>
        <v>N</v>
      </c>
      <c r="F207" s="237" t="str">
        <f>IFERROR(IF(LEN(J207)&lt;5,VLOOKUP(J207,[1]Tabulka!$X$4:$Z$239,2,0),IF(VLOOKUP(RIGHT(J207,3),$D$163:$O207,2,0)="N","",IF(LEFT(J207,SEARCH(" ",J207,1)-1)="vítěz",IF(VLOOKUP(RIGHT(J207,3),$D$163:$O207,2,0)="D",VLOOKUP(RIGHT(J207,3),$D$163:$O207,3,0),VLOOKUP(RIGHT(J207,3),$D$163:$O207,4,0)),IF(VLOOKUP(RIGHT(J207,3),$D$163:$O207,2,0)="H",VLOOKUP(RIGHT(J207,3),$D$163:$O207,3,0),VLOOKUP(RIGHT(J207,3),$D$163:$O207,4,0))))),"")</f>
        <v/>
      </c>
      <c r="G207" s="237" t="str">
        <f>IFERROR(IF(LEN(K207)&lt;5,VLOOKUP(K207,[1]Tabulka!$X$4:$Z$239,2,0),IF(VLOOKUP(RIGHT(K207,3),$D$163:$O207,2,0)="N","",IF(LEFT(K207,SEARCH(" ",K207,1)-1)="vítěz",IF(VLOOKUP(RIGHT(K207,3),$D$163:$O207,2,0)="D",VLOOKUP(RIGHT(K207,3),$D$163:$O207,3,0),VLOOKUP(RIGHT(K207,3),$D$163:$O207,4,0)),IF(VLOOKUP(RIGHT(K207,3),$D$163:$O207,2,0)="H",VLOOKUP(RIGHT(K207,3),$D$163:$O207,3,0),VLOOKUP(RIGHT(K207,3),$D$163:$O207,4,0))))),"")</f>
        <v/>
      </c>
      <c r="H207" s="238" t="str">
        <f t="shared" ref="H207:I217" si="39">IF($E207&lt;&gt;"N",U207,"")</f>
        <v/>
      </c>
      <c r="I207" s="235" t="str">
        <f t="shared" si="39"/>
        <v/>
      </c>
      <c r="J207" s="239" t="s">
        <v>329</v>
      </c>
      <c r="K207" s="240" t="s">
        <v>330</v>
      </c>
      <c r="L207" s="238">
        <f>IF($E207="N",'[1]pravidla turnaje'!$A$6,IF($H207&gt;$I207,IF(OR($W207="PP",W207="SN"),'[1]pravidla turnaje'!$A$3,'[1]pravidla turnaje'!$A$2),IF($H207&lt;$I207,IF(OR($W207="PP",W207="SN"),'[1]pravidla turnaje'!$A$5,'[1]pravidla turnaje'!$A$6),'[1]pravidla turnaje'!$A$4)))</f>
        <v>0</v>
      </c>
      <c r="M207" s="235">
        <f>IF($E207="N",'[1]pravidla turnaje'!$A$6,IF($H207&lt;$I207,IF(OR($W207="PP",$W207="SN"),'[1]pravidla turnaje'!$A$3,'[1]pravidla turnaje'!$A$2),IF($H207&gt;$I207,IF(OR($W207="PP",$W207="SN"),'[1]pravidla turnaje'!$A$5,'[1]pravidla turnaje'!$A$6),'[1]pravidla turnaje'!$A$4)))</f>
        <v>0</v>
      </c>
      <c r="N207" s="241"/>
      <c r="O207" s="242"/>
      <c r="P207" s="243" t="s">
        <v>331</v>
      </c>
      <c r="Q207" s="244" t="str">
        <f t="shared" si="28"/>
        <v>16:50 - 17:00</v>
      </c>
      <c r="R207" s="245" t="s">
        <v>332</v>
      </c>
      <c r="S207" s="246" t="str">
        <f>CONCATENATE(J207,IF(LEN(J207)=2,"","/"),IF(OR(LEN(J207)=2,F207=""),"",VLOOKUP(F207,[1]Tabulka!$B$4:$X$239,23,0))," - ",CHAR(10),IF(F207="","",VLOOKUP(F207,[1]Tabulka!$B$4:$C$239,2,0)))</f>
        <v xml:space="preserve">4W - 
</v>
      </c>
      <c r="T207" s="247" t="str">
        <f>CONCATENATE(K207,IF(LEN(K207)=2,"","/"),IF(OR(LEN(K207)=2,G207=""),"",VLOOKUP(G207,[1]Tabulka!$B$4:$X$239,23,0))," - ",CHAR(10),IF(G207="","",VLOOKUP(G207,[1]Tabulka!$B$4:$C$239,2,0)))</f>
        <v xml:space="preserve">1W - 
</v>
      </c>
      <c r="U207" s="248"/>
      <c r="V207" s="249"/>
      <c r="W207" s="250"/>
      <c r="X207" s="251"/>
      <c r="Y207" s="252"/>
      <c r="Z207" s="251"/>
      <c r="AA207" s="252"/>
      <c r="AB207" s="253" t="s">
        <v>35</v>
      </c>
      <c r="AC207" s="254" t="str">
        <f t="shared" si="37"/>
        <v>C51</v>
      </c>
      <c r="AD207" s="235">
        <f>COUNTIF($AB$3:$AB207,AB207)</f>
        <v>51</v>
      </c>
      <c r="AE207" s="255">
        <f>IF(AD207=1,'[1]pravidla turnaje'!$C$60,VLOOKUP(CONCATENATE(AB207,AD207-1),$AC$2:$AF206,3,0)+VLOOKUP(CONCATENATE(AB207,AD207-1),$AC$2:$AF206,4,0))</f>
        <v>0.70138888888888773</v>
      </c>
      <c r="AF207" s="256">
        <f>IF($E207="",('[1]pravidla turnaje'!#REF!/24/60),(VLOOKUP("x",'[1]pravidla turnaje'!$A$31:$D$58,4,0)/60/24))</f>
        <v>6.9444444444444441E-3</v>
      </c>
    </row>
    <row r="208" spans="1:33" ht="18">
      <c r="A208" s="173">
        <f t="shared" si="26"/>
        <v>0</v>
      </c>
      <c r="B208" s="173">
        <f t="shared" si="26"/>
        <v>0</v>
      </c>
      <c r="C208" s="173">
        <f t="shared" si="27"/>
        <v>0</v>
      </c>
      <c r="D208" s="211" t="str">
        <f t="shared" si="38"/>
        <v>P46</v>
      </c>
      <c r="E208" s="175" t="str">
        <f t="shared" si="36"/>
        <v>N</v>
      </c>
      <c r="F208" s="145" t="str">
        <f>IFERROR(IF(LEN(J208)&lt;5,VLOOKUP(J208,[1]Tabulka!$X$4:$Z$239,2,0),IF(VLOOKUP(RIGHT(J208,3),$D$163:$O208,2,0)="N","",IF(LEFT(J208,SEARCH(" ",J208,1)-1)="vítěz",IF(VLOOKUP(RIGHT(J208,3),$D$163:$O208,2,0)="D",VLOOKUP(RIGHT(J208,3),$D$163:$O208,3,0),VLOOKUP(RIGHT(J208,3),$D$163:$O208,4,0)),IF(VLOOKUP(RIGHT(J208,3),$D$163:$O208,2,0)="H",VLOOKUP(RIGHT(J208,3),$D$163:$O208,3,0),VLOOKUP(RIGHT(J208,3),$D$163:$O208,4,0))))),"")</f>
        <v/>
      </c>
      <c r="G208" s="145" t="str">
        <f>IFERROR(IF(LEN(K208)&lt;5,VLOOKUP(K208,[1]Tabulka!$X$4:$Z$239,2,0),IF(VLOOKUP(RIGHT(K208,3),$D$163:$O208,2,0)="N","",IF(LEFT(K208,SEARCH(" ",K208,1)-1)="vítěz",IF(VLOOKUP(RIGHT(K208,3),$D$163:$O208,2,0)="D",VLOOKUP(RIGHT(K208,3),$D$163:$O208,3,0),VLOOKUP(RIGHT(K208,3),$D$163:$O208,4,0)),IF(VLOOKUP(RIGHT(K208,3),$D$163:$O208,2,0)="H",VLOOKUP(RIGHT(K208,3),$D$163:$O208,3,0),VLOOKUP(RIGHT(K208,3),$D$163:$O208,4,0))))),"")</f>
        <v/>
      </c>
      <c r="H208" s="176" t="str">
        <f t="shared" si="39"/>
        <v/>
      </c>
      <c r="I208" s="174" t="str">
        <f t="shared" si="39"/>
        <v/>
      </c>
      <c r="J208" s="257" t="s">
        <v>333</v>
      </c>
      <c r="K208" s="258" t="s">
        <v>334</v>
      </c>
      <c r="L208" s="176">
        <f>IF($E208="N",'[1]pravidla turnaje'!$A$6,IF($H208&gt;$I208,IF(OR($W208="PP",W208="SN"),'[1]pravidla turnaje'!$A$3,'[1]pravidla turnaje'!$A$2),IF($H208&lt;$I208,IF(OR($W208="PP",W208="SN"),'[1]pravidla turnaje'!$A$5,'[1]pravidla turnaje'!$A$6),'[1]pravidla turnaje'!$A$4)))</f>
        <v>0</v>
      </c>
      <c r="M208" s="174">
        <f>IF($E208="N",'[1]pravidla turnaje'!$A$6,IF($H208&lt;$I208,IF(OR($W208="PP",$W208="SN"),'[1]pravidla turnaje'!$A$3,'[1]pravidla turnaje'!$A$2),IF($H208&gt;$I208,IF(OR($W208="PP",$W208="SN"),'[1]pravidla turnaje'!$A$5,'[1]pravidla turnaje'!$A$6),'[1]pravidla turnaje'!$A$4)))</f>
        <v>0</v>
      </c>
      <c r="N208" s="177"/>
      <c r="O208" s="178"/>
      <c r="P208" s="259" t="s">
        <v>331</v>
      </c>
      <c r="Q208" s="260" t="str">
        <f t="shared" si="28"/>
        <v>17:00 - 17:10</v>
      </c>
      <c r="R208" s="261" t="s">
        <v>335</v>
      </c>
      <c r="S208" s="262" t="str">
        <f>CONCATENATE(J208,IF(LEN(J208)=2,"","/"),IF(OR(LEN(J208)=2,F208=""),"",VLOOKUP(F208,[1]Tabulka!$B$4:$X$239,23,0))," - ",CHAR(10),IF(F208="","",VLOOKUP(F208,[1]Tabulka!$B$4:$C$239,2,0)))</f>
        <v xml:space="preserve">2W - 
</v>
      </c>
      <c r="T208" s="263" t="str">
        <f>CONCATENATE(K208,IF(LEN(K208)=2,"","/"),IF(OR(LEN(K208)=2,G208=""),"",VLOOKUP(G208,[1]Tabulka!$B$4:$X$239,23,0))," - ",CHAR(10),IF(G208="","",VLOOKUP(G208,[1]Tabulka!$B$4:$C$239,2,0)))</f>
        <v xml:space="preserve">3W - 
</v>
      </c>
      <c r="U208" s="264"/>
      <c r="V208" s="265"/>
      <c r="W208" s="266"/>
      <c r="X208" s="267"/>
      <c r="Y208" s="268"/>
      <c r="Z208" s="267"/>
      <c r="AA208" s="268"/>
      <c r="AB208" s="269" t="s">
        <v>35</v>
      </c>
      <c r="AC208" s="179" t="str">
        <f t="shared" si="37"/>
        <v>C52</v>
      </c>
      <c r="AD208" s="211">
        <f>COUNTIF($AB$3:$AB208,AB208)</f>
        <v>52</v>
      </c>
      <c r="AE208" s="212">
        <f>IF(AD208=1,'[1]pravidla turnaje'!$C$60,VLOOKUP(CONCATENATE(AB208,AD208-1),$AC$2:$AF207,3,0)+VLOOKUP(CONCATENATE(AB208,AD208-1),$AC$2:$AF207,4,0))</f>
        <v>0.70833333333333215</v>
      </c>
      <c r="AF208" s="213">
        <f>IF($E208="",('[1]pravidla turnaje'!#REF!/24/60),(VLOOKUP("x",'[1]pravidla turnaje'!$A$31:$D$58,4,0)/60/24))</f>
        <v>6.9444444444444441E-3</v>
      </c>
    </row>
    <row r="209" spans="1:33" ht="18">
      <c r="A209" s="39">
        <f t="shared" si="26"/>
        <v>0</v>
      </c>
      <c r="B209" s="39">
        <f t="shared" si="26"/>
        <v>0</v>
      </c>
      <c r="C209" s="39">
        <f t="shared" si="27"/>
        <v>0</v>
      </c>
      <c r="D209" s="40" t="str">
        <f t="shared" si="38"/>
        <v>P47</v>
      </c>
      <c r="E209" s="41" t="str">
        <f t="shared" si="36"/>
        <v>N</v>
      </c>
      <c r="F209" s="145" t="str">
        <f>IFERROR(IF(LEN(J209)&lt;5,VLOOKUP(J209,[1]Tabulka!$X$4:$Z$239,2,0),IF(VLOOKUP(RIGHT(J209,3),$D$163:$O209,2,0)="N","",IF(LEFT(J209,SEARCH(" ",J209,1)-1)="vítěz",IF(VLOOKUP(RIGHT(J209,3),$D$163:$O209,2,0)="D",VLOOKUP(RIGHT(J209,3),$D$163:$O209,3,0),VLOOKUP(RIGHT(J209,3),$D$163:$O209,4,0)),IF(VLOOKUP(RIGHT(J209,3),$D$163:$O209,2,0)="H",VLOOKUP(RIGHT(J209,3),$D$163:$O209,3,0),VLOOKUP(RIGHT(J209,3),$D$163:$O209,4,0))))),"")</f>
        <v/>
      </c>
      <c r="G209" s="145" t="str">
        <f>IFERROR(IF(LEN(K209)&lt;5,VLOOKUP(K209,[1]Tabulka!$X$4:$Z$239,2,0),IF(VLOOKUP(RIGHT(K209,3),$D$163:$O209,2,0)="N","",IF(LEFT(K209,SEARCH(" ",K209,1)-1)="vítěz",IF(VLOOKUP(RIGHT(K209,3),$D$163:$O209,2,0)="D",VLOOKUP(RIGHT(K209,3),$D$163:$O209,3,0),VLOOKUP(RIGHT(K209,3),$D$163:$O209,4,0)),IF(VLOOKUP(RIGHT(K209,3),$D$163:$O209,2,0)="H",VLOOKUP(RIGHT(K209,3),$D$163:$O209,3,0),VLOOKUP(RIGHT(K209,3),$D$163:$O209,4,0))))),"")</f>
        <v/>
      </c>
      <c r="H209" s="43" t="str">
        <f t="shared" si="39"/>
        <v/>
      </c>
      <c r="I209" s="40" t="str">
        <f t="shared" si="39"/>
        <v/>
      </c>
      <c r="J209" s="146" t="s">
        <v>336</v>
      </c>
      <c r="K209" s="147" t="s">
        <v>337</v>
      </c>
      <c r="L209" s="43">
        <f>IF($E209="N",'[1]pravidla turnaje'!$A$6,IF($H209&gt;$I209,IF(OR($W209="PP",W209="SN"),'[1]pravidla turnaje'!$A$3,'[1]pravidla turnaje'!$A$2),IF($H209&lt;$I209,IF(OR($W209="PP",W209="SN"),'[1]pravidla turnaje'!$A$5,'[1]pravidla turnaje'!$A$6),'[1]pravidla turnaje'!$A$4)))</f>
        <v>0</v>
      </c>
      <c r="M209" s="40">
        <f>IF($E209="N",'[1]pravidla turnaje'!$A$6,IF($H209&lt;$I209,IF(OR($W209="PP",$W209="SN"),'[1]pravidla turnaje'!$A$3,'[1]pravidla turnaje'!$A$2),IF($H209&gt;$I209,IF(OR($W209="PP",$W209="SN"),'[1]pravidla turnaje'!$A$5,'[1]pravidla turnaje'!$A$6),'[1]pravidla turnaje'!$A$4)))</f>
        <v>0</v>
      </c>
      <c r="N209" s="148"/>
      <c r="O209" s="149"/>
      <c r="P209" s="150" t="s">
        <v>331</v>
      </c>
      <c r="Q209" s="151" t="str">
        <f t="shared" si="28"/>
        <v>17:10 - 17:20</v>
      </c>
      <c r="R209" s="41" t="s">
        <v>338</v>
      </c>
      <c r="S209" s="153" t="str">
        <f>CONCATENATE(J209,IF(LEN(J209)=2,"","/"),IF(OR(LEN(J209)=2,F209=""),"",VLOOKUP(F209,[1]Tabulka!$B$4:$X$239,23,0))," - ",CHAR(10),IF(F209="","",VLOOKUP(F209,[1]Tabulka!$B$4:$C$239,2,0)))</f>
        <v xml:space="preserve">vítěz P42/ - 
</v>
      </c>
      <c r="T209" s="154" t="str">
        <f>CONCATENATE(K209,IF(LEN(K209)=2,"","/"),IF(OR(LEN(K209)=2,G209=""),"",VLOOKUP(G209,[1]Tabulka!$B$4:$X$239,23,0))," - ",CHAR(10),IF(G209="","",VLOOKUP(G209,[1]Tabulka!$B$4:$C$239,2,0)))</f>
        <v xml:space="preserve">vítěz P43/ - 
</v>
      </c>
      <c r="U209" s="155"/>
      <c r="V209" s="156"/>
      <c r="W209" s="157"/>
      <c r="X209" s="158"/>
      <c r="Y209" s="159"/>
      <c r="Z209" s="158"/>
      <c r="AA209" s="159"/>
      <c r="AB209" s="160" t="s">
        <v>31</v>
      </c>
      <c r="AC209" s="150" t="str">
        <f t="shared" si="37"/>
        <v>A53</v>
      </c>
      <c r="AD209" s="40">
        <f>COUNTIF($AB$3:$AB209,AB209)</f>
        <v>53</v>
      </c>
      <c r="AE209" s="58">
        <f>IF(AD209=1,'[1]pravidla turnaje'!$C$60,VLOOKUP(CONCATENATE(AB209,AD209-1),$AC$2:$AF208,3,0)+VLOOKUP(CONCATENATE(AB209,AD209-1),$AC$2:$AF208,4,0))</f>
        <v>0.71527777777777657</v>
      </c>
      <c r="AF209" s="59">
        <f>IF($E209="",('[1]pravidla turnaje'!#REF!/24/60),(VLOOKUP("x",'[1]pravidla turnaje'!$A$31:$D$58,4,0)/60/24))</f>
        <v>6.9444444444444441E-3</v>
      </c>
    </row>
    <row r="210" spans="1:33" ht="19" thickBot="1">
      <c r="A210" s="123">
        <f t="shared" si="26"/>
        <v>0</v>
      </c>
      <c r="B210" s="123">
        <f t="shared" si="26"/>
        <v>0</v>
      </c>
      <c r="C210" s="123">
        <f t="shared" si="27"/>
        <v>0</v>
      </c>
      <c r="D210" s="191" t="str">
        <f t="shared" si="38"/>
        <v>P48</v>
      </c>
      <c r="E210" s="192" t="str">
        <f t="shared" si="36"/>
        <v>N</v>
      </c>
      <c r="F210" s="270" t="str">
        <f>IFERROR(IF(LEN(J210)&lt;5,VLOOKUP(J210,[1]Tabulka!$X$4:$Z$239,2,0),IF(VLOOKUP(RIGHT(J210,3),$D$163:$O210,2,0)="N","",IF(LEFT(J210,SEARCH(" ",J210,1)-1)="vítěz",IF(VLOOKUP(RIGHT(J210,3),$D$163:$O210,2,0)="D",VLOOKUP(RIGHT(J210,3),$D$163:$O210,3,0),VLOOKUP(RIGHT(J210,3),$D$163:$O210,4,0)),IF(VLOOKUP(RIGHT(J210,3),$D$163:$O210,2,0)="H",VLOOKUP(RIGHT(J210,3),$D$163:$O210,3,0),VLOOKUP(RIGHT(J210,3),$D$163:$O210,4,0))))),"")</f>
        <v/>
      </c>
      <c r="G210" s="270" t="str">
        <f>IFERROR(IF(LEN(K210)&lt;5,VLOOKUP(K210,[1]Tabulka!$X$4:$Z$239,2,0),IF(VLOOKUP(RIGHT(K210,3),$D$163:$O210,2,0)="N","",IF(LEFT(K210,SEARCH(" ",K210,1)-1)="vítěz",IF(VLOOKUP(RIGHT(K210,3),$D$163:$O210,2,0)="D",VLOOKUP(RIGHT(K210,3),$D$163:$O210,3,0),VLOOKUP(RIGHT(K210,3),$D$163:$O210,4,0)),IF(VLOOKUP(RIGHT(K210,3),$D$163:$O210,2,0)="H",VLOOKUP(RIGHT(K210,3),$D$163:$O210,3,0),VLOOKUP(RIGHT(K210,3),$D$163:$O210,4,0))))),"")</f>
        <v/>
      </c>
      <c r="H210" s="194" t="str">
        <f t="shared" si="39"/>
        <v/>
      </c>
      <c r="I210" s="191" t="str">
        <f t="shared" si="39"/>
        <v/>
      </c>
      <c r="J210" s="271" t="s">
        <v>339</v>
      </c>
      <c r="K210" s="272" t="s">
        <v>340</v>
      </c>
      <c r="L210" s="194">
        <f>IF($E210="N",'[1]pravidla turnaje'!$A$6,IF($H210&gt;$I210,IF(OR($W210="PP",W210="SN"),'[1]pravidla turnaje'!$A$3,'[1]pravidla turnaje'!$A$2),IF($H210&lt;$I210,IF(OR($W210="PP",W210="SN"),'[1]pravidla turnaje'!$A$5,'[1]pravidla turnaje'!$A$6),'[1]pravidla turnaje'!$A$4)))</f>
        <v>0</v>
      </c>
      <c r="M210" s="191">
        <f>IF($E210="N",'[1]pravidla turnaje'!$A$6,IF($H210&lt;$I210,IF(OR($W210="PP",$W210="SN"),'[1]pravidla turnaje'!$A$3,'[1]pravidla turnaje'!$A$2),IF($H210&gt;$I210,IF(OR($W210="PP",$W210="SN"),'[1]pravidla turnaje'!$A$5,'[1]pravidla turnaje'!$A$6),'[1]pravidla turnaje'!$A$4)))</f>
        <v>0</v>
      </c>
      <c r="N210" s="195"/>
      <c r="O210" s="196"/>
      <c r="P210" s="141" t="s">
        <v>331</v>
      </c>
      <c r="Q210" s="197" t="str">
        <f t="shared" si="28"/>
        <v>17:20 - 17:30</v>
      </c>
      <c r="R210" s="192" t="s">
        <v>341</v>
      </c>
      <c r="S210" s="199" t="str">
        <f>CONCATENATE(J210,IF(LEN(J210)=2,"","/"),IF(OR(LEN(J210)=2,F210=""),"",VLOOKUP(F210,[1]Tabulka!$B$4:$X$239,23,0))," - ",CHAR(10),IF(F210="","",VLOOKUP(F210,[1]Tabulka!$B$4:$C$239,2,0)))</f>
        <v xml:space="preserve">vítěz P44/ - 
</v>
      </c>
      <c r="T210" s="200" t="str">
        <f>CONCATENATE(K210,IF(LEN(K210)=2,"","/"),IF(OR(LEN(K210)=2,G210=""),"",VLOOKUP(G210,[1]Tabulka!$B$4:$X$239,23,0))," - ",CHAR(10),IF(G210="","",VLOOKUP(G210,[1]Tabulka!$B$4:$C$239,2,0)))</f>
        <v xml:space="preserve">vítěz P41/ - 
</v>
      </c>
      <c r="U210" s="201"/>
      <c r="V210" s="202"/>
      <c r="W210" s="203"/>
      <c r="X210" s="204"/>
      <c r="Y210" s="205"/>
      <c r="Z210" s="204"/>
      <c r="AA210" s="205"/>
      <c r="AB210" s="206" t="s">
        <v>31</v>
      </c>
      <c r="AC210" s="141" t="str">
        <f t="shared" si="37"/>
        <v>A54</v>
      </c>
      <c r="AD210" s="142">
        <f>COUNTIF($AB$3:$AB210,AB210)</f>
        <v>54</v>
      </c>
      <c r="AE210" s="143">
        <f>IF(AD210=1,'[1]pravidla turnaje'!$C$60,VLOOKUP(CONCATENATE(AB210,AD210-1),$AC$2:$AF209,3,0)+VLOOKUP(CONCATENATE(AB210,AD210-1),$AC$2:$AF209,4,0))</f>
        <v>0.72222222222222099</v>
      </c>
      <c r="AF210" s="144">
        <f>IF($E210="",('[1]pravidla turnaje'!#REF!/24/60),(VLOOKUP("x",'[1]pravidla turnaje'!$A$31:$D$58,4,0)/60/24))</f>
        <v>6.9444444444444441E-3</v>
      </c>
    </row>
    <row r="211" spans="1:33" ht="18">
      <c r="A211" s="234">
        <f t="shared" si="26"/>
        <v>0</v>
      </c>
      <c r="B211" s="234">
        <f t="shared" si="26"/>
        <v>0</v>
      </c>
      <c r="C211" s="234">
        <f t="shared" si="27"/>
        <v>0</v>
      </c>
      <c r="D211" s="235" t="str">
        <f t="shared" si="38"/>
        <v>P49</v>
      </c>
      <c r="E211" s="236" t="str">
        <f t="shared" si="36"/>
        <v>N</v>
      </c>
      <c r="F211" s="237" t="str">
        <f>IFERROR(IF(LEN(J211)&lt;5,VLOOKUP(J211,[1]Tabulka!$X$4:$Z$239,2,0),IF(VLOOKUP(RIGHT(J211,3),$D$163:$O211,2,0)="N","",IF(LEFT(J211,SEARCH(" ",J211,1)-1)="vítěz",IF(VLOOKUP(RIGHT(J211,3),$D$163:$O211,2,0)="D",VLOOKUP(RIGHT(J211,3),$D$163:$O211,3,0),VLOOKUP(RIGHT(J211,3),$D$163:$O211,4,0)),IF(VLOOKUP(RIGHT(J211,3),$D$163:$O211,2,0)="H",VLOOKUP(RIGHT(J211,3),$D$163:$O211,3,0),VLOOKUP(RIGHT(J211,3),$D$163:$O211,4,0))))),"")</f>
        <v/>
      </c>
      <c r="G211" s="237" t="str">
        <f>IFERROR(IF(LEN(K211)&lt;5,VLOOKUP(K211,[1]Tabulka!$X$4:$Z$239,2,0),IF(VLOOKUP(RIGHT(K211,3),$D$163:$O211,2,0)="N","",IF(LEFT(K211,SEARCH(" ",K211,1)-1)="vítěz",IF(VLOOKUP(RIGHT(K211,3),$D$163:$O211,2,0)="D",VLOOKUP(RIGHT(K211,3),$D$163:$O211,3,0),VLOOKUP(RIGHT(K211,3),$D$163:$O211,4,0)),IF(VLOOKUP(RIGHT(K211,3),$D$163:$O211,2,0)="H",VLOOKUP(RIGHT(K211,3),$D$163:$O211,3,0),VLOOKUP(RIGHT(K211,3),$D$163:$O211,4,0))))),"")</f>
        <v/>
      </c>
      <c r="H211" s="238" t="str">
        <f t="shared" si="39"/>
        <v/>
      </c>
      <c r="I211" s="235" t="str">
        <f t="shared" si="39"/>
        <v/>
      </c>
      <c r="J211" s="239" t="s">
        <v>342</v>
      </c>
      <c r="K211" s="240" t="s">
        <v>343</v>
      </c>
      <c r="L211" s="238">
        <f>IF($E211="N",'[1]pravidla turnaje'!$A$6,IF($H211&gt;$I211,IF(OR($W211="PP",W211="SN"),'[1]pravidla turnaje'!$A$3,'[1]pravidla turnaje'!$A$2),IF($H211&lt;$I211,IF(OR($W211="PP",W211="SN"),'[1]pravidla turnaje'!$A$5,'[1]pravidla turnaje'!$A$6),'[1]pravidla turnaje'!$A$4)))</f>
        <v>0</v>
      </c>
      <c r="M211" s="235">
        <f>IF($E211="N",'[1]pravidla turnaje'!$A$6,IF($H211&lt;$I211,IF(OR($W211="PP",$W211="SN"),'[1]pravidla turnaje'!$A$3,'[1]pravidla turnaje'!$A$2),IF($H211&gt;$I211,IF(OR($W211="PP",$W211="SN"),'[1]pravidla turnaje'!$A$5,'[1]pravidla turnaje'!$A$6),'[1]pravidla turnaje'!$A$4)))</f>
        <v>0</v>
      </c>
      <c r="N211" s="241"/>
      <c r="O211" s="242"/>
      <c r="P211" s="243" t="s">
        <v>344</v>
      </c>
      <c r="Q211" s="244" t="str">
        <f t="shared" si="28"/>
        <v>17:30 - 17:40</v>
      </c>
      <c r="R211" s="245" t="s">
        <v>345</v>
      </c>
      <c r="S211" s="246" t="str">
        <f>CONCATENATE(J211,IF(LEN(J211)=2,"","/"),IF(OR(LEN(J211)=2,F211=""),"",VLOOKUP(F211,[1]Tabulka!$B$4:$X$239,23,0))," - ",CHAR(10),IF(F211="","",VLOOKUP(F211,[1]Tabulka!$B$4:$C$239,2,0)))</f>
        <v xml:space="preserve">poražený P45/ - 
</v>
      </c>
      <c r="T211" s="247" t="str">
        <f>CONCATENATE(K211,IF(LEN(K211)=2,"","/"),IF(OR(LEN(K211)=2,G211=""),"",VLOOKUP(G211,[1]Tabulka!$B$4:$X$239,23,0))," - ",CHAR(10),IF(G211="","",VLOOKUP(G211,[1]Tabulka!$B$4:$C$239,2,0)))</f>
        <v xml:space="preserve">poražený P46/ - 
</v>
      </c>
      <c r="U211" s="248"/>
      <c r="V211" s="249"/>
      <c r="W211" s="250"/>
      <c r="X211" s="251"/>
      <c r="Y211" s="252"/>
      <c r="Z211" s="251"/>
      <c r="AA211" s="252"/>
      <c r="AB211" s="253" t="s">
        <v>31</v>
      </c>
      <c r="AC211" s="254" t="str">
        <f t="shared" si="37"/>
        <v>A55</v>
      </c>
      <c r="AD211" s="235">
        <f>COUNTIF($AB$3:$AB211,AB211)</f>
        <v>55</v>
      </c>
      <c r="AE211" s="255">
        <f>IF(AD211=1,'[1]pravidla turnaje'!$C$60,VLOOKUP(CONCATENATE(AB211,AD211-1),$AC$2:$AF210,3,0)+VLOOKUP(CONCATENATE(AB211,AD211-1),$AC$2:$AF210,4,0))</f>
        <v>0.72916666666666541</v>
      </c>
      <c r="AF211" s="256">
        <f>IF($E211="",('[1]pravidla turnaje'!#REF!/24/60),(VLOOKUP("x",'[1]pravidla turnaje'!$A$31:$D$58,4,0)/60/24))</f>
        <v>6.9444444444444441E-3</v>
      </c>
      <c r="AG211" s="207"/>
    </row>
    <row r="212" spans="1:33" ht="18">
      <c r="A212" s="173">
        <f t="shared" si="26"/>
        <v>0</v>
      </c>
      <c r="B212" s="173">
        <f t="shared" si="26"/>
        <v>0</v>
      </c>
      <c r="C212" s="173">
        <f t="shared" si="27"/>
        <v>0</v>
      </c>
      <c r="D212" s="174" t="str">
        <f t="shared" si="38"/>
        <v>P50</v>
      </c>
      <c r="E212" s="175" t="str">
        <f t="shared" si="36"/>
        <v>N</v>
      </c>
      <c r="F212" s="145" t="str">
        <f>IFERROR(IF(LEN(J212)&lt;5,VLOOKUP(J212,[1]Tabulka!$X$4:$Z$239,2,0),IF(VLOOKUP(RIGHT(J212,3),$D$163:$O212,2,0)="N","",IF(LEFT(J212,SEARCH(" ",J212,1)-1)="vítěz",IF(VLOOKUP(RIGHT(J212,3),$D$163:$O212,2,0)="D",VLOOKUP(RIGHT(J212,3),$D$163:$O212,3,0),VLOOKUP(RIGHT(J212,3),$D$163:$O212,4,0)),IF(VLOOKUP(RIGHT(J212,3),$D$163:$O212,2,0)="H",VLOOKUP(RIGHT(J212,3),$D$163:$O212,3,0),VLOOKUP(RIGHT(J212,3),$D$163:$O212,4,0))))),"")</f>
        <v/>
      </c>
      <c r="G212" s="145" t="str">
        <f>IFERROR(IF(LEN(K212)&lt;5,VLOOKUP(K212,[1]Tabulka!$X$4:$Z$239,2,0),IF(VLOOKUP(RIGHT(K212,3),$D$163:$O212,2,0)="N","",IF(LEFT(K212,SEARCH(" ",K212,1)-1)="vítěz",IF(VLOOKUP(RIGHT(K212,3),$D$163:$O212,2,0)="D",VLOOKUP(RIGHT(K212,3),$D$163:$O212,3,0),VLOOKUP(RIGHT(K212,3),$D$163:$O212,4,0)),IF(VLOOKUP(RIGHT(K212,3),$D$163:$O212,2,0)="H",VLOOKUP(RIGHT(K212,3),$D$163:$O212,3,0),VLOOKUP(RIGHT(K212,3),$D$163:$O212,4,0))))),"")</f>
        <v/>
      </c>
      <c r="H212" s="176" t="str">
        <f t="shared" si="39"/>
        <v/>
      </c>
      <c r="I212" s="174" t="str">
        <f t="shared" si="39"/>
        <v/>
      </c>
      <c r="J212" s="257" t="s">
        <v>346</v>
      </c>
      <c r="K212" s="258" t="s">
        <v>347</v>
      </c>
      <c r="L212" s="176">
        <f>IF($E212="N",'[1]pravidla turnaje'!$A$6,IF($H212&gt;$I212,IF(OR($W212="PP",W212="SN"),'[1]pravidla turnaje'!$A$3,'[1]pravidla turnaje'!$A$2),IF($H212&lt;$I212,IF(OR($W212="PP",W212="SN"),'[1]pravidla turnaje'!$A$5,'[1]pravidla turnaje'!$A$6),'[1]pravidla turnaje'!$A$4)))</f>
        <v>0</v>
      </c>
      <c r="M212" s="174">
        <f>IF($E212="N",'[1]pravidla turnaje'!$A$6,IF($H212&lt;$I212,IF(OR($W212="PP",$W212="SN"),'[1]pravidla turnaje'!$A$3,'[1]pravidla turnaje'!$A$2),IF($H212&gt;$I212,IF(OR($W212="PP",$W212="SN"),'[1]pravidla turnaje'!$A$5,'[1]pravidla turnaje'!$A$6),'[1]pravidla turnaje'!$A$4)))</f>
        <v>0</v>
      </c>
      <c r="N212" s="177"/>
      <c r="O212" s="178"/>
      <c r="P212" s="259" t="s">
        <v>348</v>
      </c>
      <c r="Q212" s="260" t="str">
        <f t="shared" si="28"/>
        <v>17:40 - 17:50</v>
      </c>
      <c r="R212" s="261" t="s">
        <v>349</v>
      </c>
      <c r="S212" s="262" t="str">
        <f>CONCATENATE(J212,IF(LEN(J212)=2,"","/"),IF(OR(LEN(J212)=2,F212=""),"",VLOOKUP(F212,[1]Tabulka!$B$4:$X$239,23,0))," - ",CHAR(10),IF(F212="","",VLOOKUP(F212,[1]Tabulka!$B$4:$C$239,2,0)))</f>
        <v xml:space="preserve">vítěz P45/ - 
</v>
      </c>
      <c r="T212" s="263" t="str">
        <f>CONCATENATE(K212,IF(LEN(K212)=2,"","/"),IF(OR(LEN(K212)=2,G212=""),"",VLOOKUP(G212,[1]Tabulka!$B$4:$X$239,23,0))," - ",CHAR(10),IF(G212="","",VLOOKUP(G212,[1]Tabulka!$B$4:$C$239,2,0)))</f>
        <v xml:space="preserve">vítěz P46/ - 
</v>
      </c>
      <c r="U212" s="264"/>
      <c r="V212" s="265"/>
      <c r="W212" s="266"/>
      <c r="X212" s="267"/>
      <c r="Y212" s="268"/>
      <c r="Z212" s="267"/>
      <c r="AA212" s="268"/>
      <c r="AB212" s="269" t="s">
        <v>31</v>
      </c>
      <c r="AC212" s="56" t="str">
        <f t="shared" si="37"/>
        <v>A56</v>
      </c>
      <c r="AD212" s="57">
        <f>COUNTIF($AB$3:$AB212,AB212)</f>
        <v>56</v>
      </c>
      <c r="AE212" s="58">
        <f>IF(AD212=1,'[1]pravidla turnaje'!$C$60,VLOOKUP(CONCATENATE(AB212,AD212-1),$AC$2:$AF211,3,0)+VLOOKUP(CONCATENATE(AB212,AD212-1),$AC$2:$AF211,4,0))</f>
        <v>0.73611111111110983</v>
      </c>
      <c r="AF212" s="59">
        <f>IF($E212="",('[1]pravidla turnaje'!#REF!/24/60),(VLOOKUP("x",'[1]pravidla turnaje'!$A$31:$D$58,4,0)/60/24))</f>
        <v>6.9444444444444441E-3</v>
      </c>
    </row>
    <row r="213" spans="1:33" ht="18">
      <c r="A213" s="39">
        <f t="shared" si="26"/>
        <v>0</v>
      </c>
      <c r="B213" s="39">
        <f t="shared" si="26"/>
        <v>0</v>
      </c>
      <c r="C213" s="39">
        <f t="shared" si="27"/>
        <v>0</v>
      </c>
      <c r="D213" s="40" t="str">
        <f t="shared" si="38"/>
        <v>P51</v>
      </c>
      <c r="E213" s="41" t="str">
        <f t="shared" si="36"/>
        <v>N</v>
      </c>
      <c r="F213" s="145" t="str">
        <f>IFERROR(IF(LEN(J213)&lt;5,VLOOKUP(J213,[1]Tabulka!$X$4:$Z$239,2,0),IF(VLOOKUP(RIGHT(J213,3),$D$163:$O213,2,0)="N","",IF(LEFT(J213,SEARCH(" ",J213,1)-1)="vítěz",IF(VLOOKUP(RIGHT(J213,3),$D$163:$O213,2,0)="D",VLOOKUP(RIGHT(J213,3),$D$163:$O213,3,0),VLOOKUP(RIGHT(J213,3),$D$163:$O213,4,0)),IF(VLOOKUP(RIGHT(J213,3),$D$163:$O213,2,0)="H",VLOOKUP(RIGHT(J213,3),$D$163:$O213,3,0),VLOOKUP(RIGHT(J213,3),$D$163:$O213,4,0))))),"")</f>
        <v/>
      </c>
      <c r="G213" s="145" t="str">
        <f>IFERROR(IF(LEN(K213)&lt;5,VLOOKUP(K213,[1]Tabulka!$X$4:$Z$239,2,0),IF(VLOOKUP(RIGHT(K213,3),$D$163:$O213,2,0)="N","",IF(LEFT(K213,SEARCH(" ",K213,1)-1)="vítěz",IF(VLOOKUP(RIGHT(K213,3),$D$163:$O213,2,0)="D",VLOOKUP(RIGHT(K213,3),$D$163:$O213,3,0),VLOOKUP(RIGHT(K213,3),$D$163:$O213,4,0)),IF(VLOOKUP(RIGHT(K213,3),$D$163:$O213,2,0)="H",VLOOKUP(RIGHT(K213,3),$D$163:$O213,3,0),VLOOKUP(RIGHT(K213,3),$D$163:$O213,4,0))))),"")</f>
        <v/>
      </c>
      <c r="H213" s="43" t="str">
        <f t="shared" si="39"/>
        <v/>
      </c>
      <c r="I213" s="40" t="str">
        <f t="shared" si="39"/>
        <v/>
      </c>
      <c r="J213" s="146" t="s">
        <v>350</v>
      </c>
      <c r="K213" s="147" t="s">
        <v>351</v>
      </c>
      <c r="L213" s="43">
        <f>IF($E213="N",'[1]pravidla turnaje'!$A$6,IF($H213&gt;$I213,IF(OR($W213="PP",W213="SN"),'[1]pravidla turnaje'!$A$3,'[1]pravidla turnaje'!$A$2),IF($H213&lt;$I213,IF(OR($W213="PP",W213="SN"),'[1]pravidla turnaje'!$A$5,'[1]pravidla turnaje'!$A$6),'[1]pravidla turnaje'!$A$4)))</f>
        <v>0</v>
      </c>
      <c r="M213" s="40">
        <f>IF($E213="N",'[1]pravidla turnaje'!$A$6,IF($H213&lt;$I213,IF(OR($W213="PP",$W213="SN"),'[1]pravidla turnaje'!$A$3,'[1]pravidla turnaje'!$A$2),IF($H213&gt;$I213,IF(OR($W213="PP",$W213="SN"),'[1]pravidla turnaje'!$A$5,'[1]pravidla turnaje'!$A$6),'[1]pravidla turnaje'!$A$4)))</f>
        <v>0</v>
      </c>
      <c r="N213" s="148"/>
      <c r="O213" s="149"/>
      <c r="P213" s="273" t="s">
        <v>344</v>
      </c>
      <c r="Q213" s="274" t="str">
        <f t="shared" si="28"/>
        <v>17:50 - 18:00</v>
      </c>
      <c r="R213" s="275" t="s">
        <v>352</v>
      </c>
      <c r="S213" s="276" t="str">
        <f>CONCATENATE(J213,IF(LEN(J213)=2,"","/"),IF(OR(LEN(J213)=2,F213=""),"",VLOOKUP(F213,[1]Tabulka!$B$4:$X$239,23,0))," - ",CHAR(10),IF(F213="","",VLOOKUP(F213,[1]Tabulka!$B$4:$C$239,2,0)))</f>
        <v xml:space="preserve">poražený P47/ - 
</v>
      </c>
      <c r="T213" s="277" t="str">
        <f>CONCATENATE(K213,IF(LEN(K213)=2,"","/"),IF(OR(LEN(K213)=2,G213=""),"",VLOOKUP(G213,[1]Tabulka!$B$4:$X$239,23,0))," - ",CHAR(10),IF(G213="","",VLOOKUP(G213,[1]Tabulka!$B$4:$C$239,2,0)))</f>
        <v xml:space="preserve">poražený P48/ - 
</v>
      </c>
      <c r="U213" s="278"/>
      <c r="V213" s="279"/>
      <c r="W213" s="280"/>
      <c r="X213" s="281"/>
      <c r="Y213" s="282"/>
      <c r="Z213" s="281"/>
      <c r="AA213" s="282"/>
      <c r="AB213" s="283" t="s">
        <v>31</v>
      </c>
      <c r="AC213" s="56" t="str">
        <f t="shared" si="37"/>
        <v>A57</v>
      </c>
      <c r="AD213" s="57">
        <f>COUNTIF($AB$3:$AB213,AB213)</f>
        <v>57</v>
      </c>
      <c r="AE213" s="58">
        <f>IF(AD213=1,'[1]pravidla turnaje'!$C$60,VLOOKUP(CONCATENATE(AB213,AD213-1),$AC$2:$AF212,3,0)+VLOOKUP(CONCATENATE(AB213,AD213-1),$AC$2:$AF212,4,0))</f>
        <v>0.74305555555555425</v>
      </c>
      <c r="AF213" s="59">
        <f>IF($E213="",('[1]pravidla turnaje'!#REF!/24/60),(VLOOKUP("x",'[1]pravidla turnaje'!$A$31:$D$58,4,0)/60/24))</f>
        <v>6.9444444444444441E-3</v>
      </c>
    </row>
    <row r="214" spans="1:33" ht="19" thickBot="1">
      <c r="A214" s="123">
        <f t="shared" si="26"/>
        <v>0</v>
      </c>
      <c r="B214" s="123">
        <f t="shared" si="26"/>
        <v>0</v>
      </c>
      <c r="C214" s="123">
        <f t="shared" si="27"/>
        <v>0</v>
      </c>
      <c r="D214" s="191" t="str">
        <f t="shared" si="38"/>
        <v>P52</v>
      </c>
      <c r="E214" s="192" t="str">
        <f t="shared" si="36"/>
        <v>N</v>
      </c>
      <c r="F214" s="270" t="str">
        <f>IFERROR(IF(LEN(J214)&lt;5,VLOOKUP(J214,[1]Tabulka!$X$4:$Z$239,2,0),IF(VLOOKUP(RIGHT(J214,3),$D$163:$O214,2,0)="N","",IF(LEFT(J214,SEARCH(" ",J214,1)-1)="vítěz",IF(VLOOKUP(RIGHT(J214,3),$D$163:$O214,2,0)="D",VLOOKUP(RIGHT(J214,3),$D$163:$O214,3,0),VLOOKUP(RIGHT(J214,3),$D$163:$O214,4,0)),IF(VLOOKUP(RIGHT(J214,3),$D$163:$O214,2,0)="H",VLOOKUP(RIGHT(J214,3),$D$163:$O214,3,0),VLOOKUP(RIGHT(J214,3),$D$163:$O214,4,0))))),"")</f>
        <v/>
      </c>
      <c r="G214" s="270" t="str">
        <f>IFERROR(IF(LEN(K214)&lt;5,VLOOKUP(K214,[1]Tabulka!$X$4:$Z$239,2,0),IF(VLOOKUP(RIGHT(K214,3),$D$163:$O214,2,0)="N","",IF(LEFT(K214,SEARCH(" ",K214,1)-1)="vítěz",IF(VLOOKUP(RIGHT(K214,3),$D$163:$O214,2,0)="D",VLOOKUP(RIGHT(K214,3),$D$163:$O214,3,0),VLOOKUP(RIGHT(K214,3),$D$163:$O214,4,0)),IF(VLOOKUP(RIGHT(K214,3),$D$163:$O214,2,0)="H",VLOOKUP(RIGHT(K214,3),$D$163:$O214,3,0),VLOOKUP(RIGHT(K214,3),$D$163:$O214,4,0))))),"")</f>
        <v/>
      </c>
      <c r="H214" s="194" t="str">
        <f t="shared" si="39"/>
        <v/>
      </c>
      <c r="I214" s="191" t="str">
        <f t="shared" si="39"/>
        <v/>
      </c>
      <c r="J214" s="271" t="s">
        <v>353</v>
      </c>
      <c r="K214" s="272" t="s">
        <v>354</v>
      </c>
      <c r="L214" s="194">
        <f>IF($E214="N",'[1]pravidla turnaje'!$A$6,IF($H214&gt;$I214,IF(OR($W214="PP",W214="SN"),'[1]pravidla turnaje'!$A$3,'[1]pravidla turnaje'!$A$2),IF($H214&lt;$I214,IF(OR($W214="PP",W214="SN"),'[1]pravidla turnaje'!$A$5,'[1]pravidla turnaje'!$A$6),'[1]pravidla turnaje'!$A$4)))</f>
        <v>0</v>
      </c>
      <c r="M214" s="191">
        <f>IF($E214="N",'[1]pravidla turnaje'!$A$6,IF($H214&lt;$I214,IF(OR($W214="PP",$W214="SN"),'[1]pravidla turnaje'!$A$3,'[1]pravidla turnaje'!$A$2),IF($H214&gt;$I214,IF(OR($W214="PP",$W214="SN"),'[1]pravidla turnaje'!$A$5,'[1]pravidla turnaje'!$A$6),'[1]pravidla turnaje'!$A$4)))</f>
        <v>0</v>
      </c>
      <c r="N214" s="195"/>
      <c r="O214" s="196"/>
      <c r="P214" s="284" t="s">
        <v>355</v>
      </c>
      <c r="Q214" s="285" t="str">
        <f t="shared" si="28"/>
        <v>18:00 - 18:10</v>
      </c>
      <c r="R214" s="286" t="s">
        <v>356</v>
      </c>
      <c r="S214" s="287" t="str">
        <f>CONCATENATE(J214,IF(LEN(J214)=2,"","/"),IF(OR(LEN(J214)=2,F214=""),"",VLOOKUP(F214,[1]Tabulka!$B$4:$X$239,23,0))," - ",CHAR(10),IF(F214="","",VLOOKUP(F214,[1]Tabulka!$B$4:$C$239,2,0)))</f>
        <v xml:space="preserve">vítěz P47/ - 
</v>
      </c>
      <c r="T214" s="288" t="str">
        <f>CONCATENATE(K214,IF(LEN(K214)=2,"","/"),IF(OR(LEN(K214)=2,G214=""),"",VLOOKUP(G214,[1]Tabulka!$B$4:$X$239,23,0))," - ",CHAR(10),IF(G214="","",VLOOKUP(G214,[1]Tabulka!$B$4:$C$239,2,0)))</f>
        <v xml:space="preserve">vítěz P48/ - 
</v>
      </c>
      <c r="U214" s="289"/>
      <c r="V214" s="290"/>
      <c r="W214" s="291"/>
      <c r="X214" s="292"/>
      <c r="Y214" s="293"/>
      <c r="Z214" s="292"/>
      <c r="AA214" s="293"/>
      <c r="AB214" s="294" t="s">
        <v>31</v>
      </c>
      <c r="AC214" s="141" t="str">
        <f t="shared" si="37"/>
        <v>A58</v>
      </c>
      <c r="AD214" s="142">
        <f>COUNTIF($AB$3:$AB214,AB214)</f>
        <v>58</v>
      </c>
      <c r="AE214" s="143">
        <f>IF(AD214=1,'[1]pravidla turnaje'!$C$60,VLOOKUP(CONCATENATE(AB214,AD214-1),$AC$2:$AF213,3,0)+VLOOKUP(CONCATENATE(AB214,AD214-1),$AC$2:$AF213,4,0))</f>
        <v>0.74999999999999867</v>
      </c>
      <c r="AF214" s="144">
        <f>IF($E214="",('[1]pravidla turnaje'!#REF!/24/60),(VLOOKUP("x",'[1]pravidla turnaje'!$A$31:$D$58,4,0)/60/24))</f>
        <v>6.9444444444444441E-3</v>
      </c>
    </row>
    <row r="215" spans="1:33">
      <c r="A215" s="22"/>
      <c r="B215" s="22"/>
      <c r="C215" s="22"/>
      <c r="D215" s="23"/>
      <c r="E215" s="22"/>
      <c r="F215" s="23"/>
      <c r="G215" s="23"/>
      <c r="H215" s="22"/>
      <c r="I215" s="22"/>
      <c r="J215" s="24"/>
      <c r="P215" s="296"/>
      <c r="Q215" s="296"/>
      <c r="R215" s="296"/>
      <c r="S215" s="27" t="s">
        <v>357</v>
      </c>
      <c r="T215" s="27"/>
      <c r="U215" s="296"/>
      <c r="V215" s="296"/>
      <c r="W215" s="296"/>
      <c r="X215" s="296"/>
      <c r="Y215" s="296"/>
      <c r="Z215" s="296"/>
      <c r="AA215" s="296"/>
      <c r="AB215" s="122" t="s">
        <v>31</v>
      </c>
      <c r="AC215" s="41" t="str">
        <f>CONCATENATE(CONCATENATE(AB215),AD215)</f>
        <v>A59</v>
      </c>
      <c r="AD215" s="41">
        <f>COUNTIF($AB$3:$AB215,AB215)</f>
        <v>59</v>
      </c>
      <c r="AE215" s="58">
        <f>IF(AD215=1,'[1]pravidla turnaje'!$C$60,VLOOKUP(CONCATENATE(AB215,AD215-1),$AC$2:$AF214,3,0)+VLOOKUP(CONCATENATE(AB215,AD215-1),$AC$2:$AF214,4,0))</f>
        <v>0.75694444444444309</v>
      </c>
      <c r="AF215" s="297"/>
    </row>
    <row r="218" spans="1:33">
      <c r="M218" s="298"/>
      <c r="N218" s="298"/>
      <c r="O218" s="298"/>
      <c r="P218" s="299"/>
    </row>
    <row r="232" customFormat="1"/>
    <row r="240" customFormat="1"/>
    <row r="260" customFormat="1"/>
    <row r="280" customFormat="1"/>
    <row r="288" customFormat="1"/>
    <row r="316" customFormat="1"/>
    <row r="328" customFormat="1"/>
    <row r="336" customFormat="1"/>
  </sheetData>
  <mergeCells count="3">
    <mergeCell ref="U1:V1"/>
    <mergeCell ref="X1:Y1"/>
    <mergeCell ref="Z1:AA1"/>
  </mergeCells>
  <conditionalFormatting sqref="F215">
    <cfRule type="expression" dxfId="1811" priority="762" stopIfTrue="1">
      <formula>E215&gt;H215</formula>
    </cfRule>
  </conditionalFormatting>
  <conditionalFormatting sqref="G215">
    <cfRule type="expression" dxfId="1809" priority="763" stopIfTrue="1">
      <formula>H215&gt;E215</formula>
    </cfRule>
  </conditionalFormatting>
  <conditionalFormatting sqref="F215">
    <cfRule type="expression" dxfId="1807" priority="764" stopIfTrue="1">
      <formula>E215&gt;H215</formula>
    </cfRule>
  </conditionalFormatting>
  <conditionalFormatting sqref="U2:V2 P215:W215">
    <cfRule type="containsText" dxfId="1805" priority="761" operator="containsText" text="USK">
      <formula>NOT(ISERROR(SEARCH("USK",P2)))</formula>
    </cfRule>
  </conditionalFormatting>
  <conditionalFormatting sqref="T2">
    <cfRule type="expression" dxfId="1803" priority="760">
      <formula>$E2="H"</formula>
    </cfRule>
  </conditionalFormatting>
  <conditionalFormatting sqref="S2">
    <cfRule type="containsText" dxfId="1801" priority="759" operator="containsText" text="USK">
      <formula>NOT(ISERROR(SEARCH("USK",S2)))</formula>
    </cfRule>
  </conditionalFormatting>
  <conditionalFormatting sqref="X2:AA2">
    <cfRule type="containsText" dxfId="1799" priority="758" operator="containsText" text="USK">
      <formula>NOT(ISERROR(SEARCH("USK",X2)))</formula>
    </cfRule>
  </conditionalFormatting>
  <conditionalFormatting sqref="X215:AA215">
    <cfRule type="containsText" dxfId="1797" priority="757" operator="containsText" text="USK">
      <formula>NOT(ISERROR(SEARCH("USK",X215)))</formula>
    </cfRule>
  </conditionalFormatting>
  <conditionalFormatting sqref="S3:S102 S115:S121 S142:S214">
    <cfRule type="expression" dxfId="1795" priority="743">
      <formula>$E3="D"</formula>
    </cfRule>
    <cfRule type="expression" dxfId="1794" priority="744">
      <formula>$A3=10</formula>
    </cfRule>
    <cfRule type="expression" dxfId="1793" priority="745">
      <formula>$A3=20</formula>
    </cfRule>
    <cfRule type="expression" dxfId="1792" priority="746">
      <formula>$A3=30</formula>
    </cfRule>
    <cfRule type="expression" dxfId="1791" priority="747">
      <formula>$A3=40</formula>
    </cfRule>
    <cfRule type="expression" dxfId="1790" priority="748">
      <formula>$A3=50</formula>
    </cfRule>
    <cfRule type="expression" dxfId="1789" priority="749">
      <formula>$A3=60</formula>
    </cfRule>
    <cfRule type="expression" dxfId="1788" priority="750">
      <formula>$A3=70</formula>
    </cfRule>
    <cfRule type="expression" dxfId="1787" priority="751">
      <formula>$A3=80</formula>
    </cfRule>
    <cfRule type="expression" dxfId="1786" priority="752">
      <formula>$A3=90</formula>
    </cfRule>
    <cfRule type="expression" dxfId="1785" priority="753">
      <formula>$A3=100</formula>
    </cfRule>
    <cfRule type="expression" dxfId="1784" priority="754">
      <formula>$A3=110</formula>
    </cfRule>
    <cfRule type="expression" dxfId="1783" priority="755">
      <formula>$A3=120</formula>
    </cfRule>
    <cfRule type="expression" dxfId="1782" priority="756">
      <formula>$A3=170</formula>
    </cfRule>
  </conditionalFormatting>
  <conditionalFormatting sqref="T3:T102 T115:T121 T142:T214">
    <cfRule type="expression" dxfId="1767" priority="729">
      <formula>$E3="H"</formula>
    </cfRule>
    <cfRule type="expression" dxfId="1766" priority="730">
      <formula>$B3=10</formula>
    </cfRule>
    <cfRule type="expression" dxfId="1765" priority="731">
      <formula>$B3=20</formula>
    </cfRule>
    <cfRule type="expression" dxfId="1764" priority="732">
      <formula>$B3=30</formula>
    </cfRule>
    <cfRule type="expression" dxfId="1763" priority="733">
      <formula>$B3=40</formula>
    </cfRule>
    <cfRule type="expression" dxfId="1762" priority="734">
      <formula>$B3=50</formula>
    </cfRule>
    <cfRule type="expression" dxfId="1761" priority="735">
      <formula>$B3=60</formula>
    </cfRule>
    <cfRule type="expression" dxfId="1760" priority="736">
      <formula>$B3=70</formula>
    </cfRule>
    <cfRule type="expression" dxfId="1759" priority="737">
      <formula>$B3=80</formula>
    </cfRule>
    <cfRule type="expression" dxfId="1758" priority="738">
      <formula>$B3=90</formula>
    </cfRule>
    <cfRule type="expression" dxfId="1757" priority="739">
      <formula>$B3=100</formula>
    </cfRule>
    <cfRule type="expression" dxfId="1756" priority="740">
      <formula>$B3=110</formula>
    </cfRule>
    <cfRule type="expression" dxfId="1755" priority="741">
      <formula>$B3=120</formula>
    </cfRule>
    <cfRule type="expression" dxfId="1754" priority="742">
      <formula>$B3=170</formula>
    </cfRule>
  </conditionalFormatting>
  <conditionalFormatting sqref="S103:S114">
    <cfRule type="expression" dxfId="1739" priority="702">
      <formula>$E103="D"</formula>
    </cfRule>
    <cfRule type="expression" dxfId="1738" priority="703">
      <formula>$A103=10</formula>
    </cfRule>
    <cfRule type="expression" dxfId="1737" priority="712">
      <formula>$A103=20</formula>
    </cfRule>
    <cfRule type="expression" dxfId="1736" priority="713">
      <formula>$A103=30</formula>
    </cfRule>
    <cfRule type="expression" dxfId="1735" priority="714">
      <formula>$A103=40</formula>
    </cfRule>
    <cfRule type="expression" dxfId="1734" priority="715">
      <formula>$A103=50</formula>
    </cfRule>
    <cfRule type="expression" dxfId="1733" priority="716">
      <formula>$A103=60</formula>
    </cfRule>
    <cfRule type="expression" dxfId="1732" priority="717">
      <formula>$A103=70</formula>
    </cfRule>
    <cfRule type="expression" dxfId="1731" priority="718">
      <formula>$A103=80</formula>
    </cfRule>
    <cfRule type="expression" dxfId="1730" priority="719">
      <formula>$A103=90</formula>
    </cfRule>
    <cfRule type="expression" dxfId="1729" priority="725">
      <formula>$A103=100</formula>
    </cfRule>
    <cfRule type="expression" dxfId="1728" priority="726">
      <formula>$A103=110</formula>
    </cfRule>
    <cfRule type="expression" dxfId="1727" priority="727">
      <formula>$A103=120</formula>
    </cfRule>
    <cfRule type="expression" dxfId="1726" priority="728">
      <formula>$A103=170</formula>
    </cfRule>
  </conditionalFormatting>
  <conditionalFormatting sqref="P3:R121 P142:Q162">
    <cfRule type="expression" dxfId="1711" priority="704">
      <formula>$C3=10</formula>
    </cfRule>
    <cfRule type="expression" dxfId="1710" priority="705">
      <formula>$C3=20</formula>
    </cfRule>
    <cfRule type="expression" dxfId="1709" priority="706">
      <formula>$C3=30</formula>
    </cfRule>
    <cfRule type="expression" dxfId="1708" priority="707">
      <formula>$C3=40</formula>
    </cfRule>
    <cfRule type="expression" dxfId="1707" priority="708">
      <formula>$C3=50</formula>
    </cfRule>
    <cfRule type="expression" dxfId="1706" priority="709">
      <formula>$C3=60</formula>
    </cfRule>
    <cfRule type="expression" dxfId="1705" priority="710">
      <formula>$C3=70</formula>
    </cfRule>
    <cfRule type="expression" dxfId="1704" priority="711">
      <formula>$C3=80</formula>
    </cfRule>
    <cfRule type="expression" dxfId="1703" priority="720">
      <formula>$C3=90</formula>
    </cfRule>
    <cfRule type="expression" dxfId="1702" priority="721">
      <formula>$C3=100</formula>
    </cfRule>
    <cfRule type="expression" dxfId="1701" priority="722">
      <formula>$C3=110</formula>
    </cfRule>
    <cfRule type="expression" dxfId="1700" priority="723">
      <formula>$C3=120</formula>
    </cfRule>
    <cfRule type="expression" dxfId="1699" priority="724">
      <formula>$C3=170</formula>
    </cfRule>
  </conditionalFormatting>
  <conditionalFormatting sqref="T103:T114">
    <cfRule type="expression" dxfId="1685" priority="688">
      <formula>$E103="H"</formula>
    </cfRule>
    <cfRule type="expression" dxfId="1684" priority="689">
      <formula>$B103=10</formula>
    </cfRule>
    <cfRule type="expression" dxfId="1683" priority="690">
      <formula>$B103=20</formula>
    </cfRule>
    <cfRule type="expression" dxfId="1682" priority="691">
      <formula>$B103=30</formula>
    </cfRule>
    <cfRule type="expression" dxfId="1681" priority="692">
      <formula>$B103=40</formula>
    </cfRule>
    <cfRule type="expression" dxfId="1680" priority="693">
      <formula>$B103=50</formula>
    </cfRule>
    <cfRule type="expression" dxfId="1679" priority="694">
      <formula>$B103=60</formula>
    </cfRule>
    <cfRule type="expression" dxfId="1678" priority="695">
      <formula>$B103=70</formula>
    </cfRule>
    <cfRule type="expression" dxfId="1677" priority="696">
      <formula>$B103=80</formula>
    </cfRule>
    <cfRule type="expression" dxfId="1676" priority="697">
      <formula>$B103=90</formula>
    </cfRule>
    <cfRule type="expression" dxfId="1675" priority="698">
      <formula>$B103=100</formula>
    </cfRule>
    <cfRule type="expression" dxfId="1674" priority="699">
      <formula>$B103=110</formula>
    </cfRule>
    <cfRule type="expression" dxfId="1673" priority="700">
      <formula>$B103=120</formula>
    </cfRule>
    <cfRule type="expression" dxfId="1672" priority="701">
      <formula>$B103=170</formula>
    </cfRule>
  </conditionalFormatting>
  <conditionalFormatting sqref="F117:G121 F142:G148">
    <cfRule type="cellIs" dxfId="1657" priority="676" operator="between">
      <formula>120</formula>
      <formula>130</formula>
    </cfRule>
    <cfRule type="cellIs" dxfId="1656" priority="677" operator="between">
      <formula>100</formula>
      <formula>110</formula>
    </cfRule>
    <cfRule type="cellIs" dxfId="1655" priority="678" operator="between">
      <formula>110</formula>
      <formula>120</formula>
    </cfRule>
    <cfRule type="cellIs" dxfId="1654" priority="679" operator="between">
      <formula>90</formula>
      <formula>100</formula>
    </cfRule>
    <cfRule type="cellIs" dxfId="1653" priority="680" operator="between">
      <formula>80</formula>
      <formula>90</formula>
    </cfRule>
    <cfRule type="cellIs" dxfId="1652" priority="681" operator="between">
      <formula>70</formula>
      <formula>80</formula>
    </cfRule>
    <cfRule type="cellIs" dxfId="1651" priority="682" operator="between">
      <formula>60</formula>
      <formula>70</formula>
    </cfRule>
    <cfRule type="cellIs" dxfId="1650" priority="683" operator="between">
      <formula>50</formula>
      <formula>60</formula>
    </cfRule>
    <cfRule type="cellIs" dxfId="1649" priority="684" operator="between">
      <formula>40</formula>
      <formula>50</formula>
    </cfRule>
    <cfRule type="cellIs" dxfId="1648" priority="685" operator="between">
      <formula>30</formula>
      <formula>40</formula>
    </cfRule>
    <cfRule type="cellIs" dxfId="1647" priority="686" operator="between">
      <formula>20</formula>
      <formula>30</formula>
    </cfRule>
    <cfRule type="cellIs" dxfId="1646" priority="687" operator="lessThan">
      <formula>20</formula>
    </cfRule>
  </conditionalFormatting>
  <conditionalFormatting sqref="F3:G121 F142:G162">
    <cfRule type="cellIs" dxfId="1633" priority="664" operator="between">
      <formula>120</formula>
      <formula>130</formula>
    </cfRule>
    <cfRule type="cellIs" dxfId="1632" priority="665" operator="between">
      <formula>100</formula>
      <formula>110</formula>
    </cfRule>
    <cfRule type="cellIs" dxfId="1631" priority="666" operator="between">
      <formula>110</formula>
      <formula>120</formula>
    </cfRule>
    <cfRule type="cellIs" dxfId="1630" priority="667" operator="between">
      <formula>90</formula>
      <formula>100</formula>
    </cfRule>
    <cfRule type="cellIs" dxfId="1629" priority="668" operator="between">
      <formula>80</formula>
      <formula>90</formula>
    </cfRule>
    <cfRule type="cellIs" dxfId="1628" priority="669" operator="between">
      <formula>70</formula>
      <formula>80</formula>
    </cfRule>
    <cfRule type="cellIs" dxfId="1627" priority="670" operator="between">
      <formula>60</formula>
      <formula>70</formula>
    </cfRule>
    <cfRule type="cellIs" dxfId="1626" priority="671" operator="between">
      <formula>50</formula>
      <formula>60</formula>
    </cfRule>
    <cfRule type="cellIs" dxfId="1625" priority="672" operator="between">
      <formula>40</formula>
      <formula>50</formula>
    </cfRule>
    <cfRule type="cellIs" dxfId="1624" priority="673" operator="between">
      <formula>30</formula>
      <formula>40</formula>
    </cfRule>
    <cfRule type="cellIs" dxfId="1623" priority="674" operator="between">
      <formula>20</formula>
      <formula>30</formula>
    </cfRule>
    <cfRule type="cellIs" dxfId="1622" priority="675" operator="lessThan">
      <formula>20</formula>
    </cfRule>
  </conditionalFormatting>
  <conditionalFormatting sqref="U3:U5 W3:W5 W115:X121 U115:U121 Z115:Z121 W7:W102 Z183:Z214 U183:U214 W183:X214 Z142:Z151 W142:X151 U7:U102 U104 U132 U142:U181 W153:X181 W152 Z153:Z181">
    <cfRule type="expression" dxfId="1609" priority="651">
      <formula>$A3=10</formula>
    </cfRule>
    <cfRule type="expression" dxfId="1608" priority="652">
      <formula>$A3=20</formula>
    </cfRule>
    <cfRule type="expression" dxfId="1607" priority="653">
      <formula>$A3=30</formula>
    </cfRule>
    <cfRule type="expression" dxfId="1606" priority="654">
      <formula>$A3=40</formula>
    </cfRule>
    <cfRule type="expression" dxfId="1605" priority="655">
      <formula>$A3=50</formula>
    </cfRule>
    <cfRule type="expression" dxfId="1604" priority="656">
      <formula>$A3=60</formula>
    </cfRule>
    <cfRule type="expression" dxfId="1603" priority="657">
      <formula>$A3=70</formula>
    </cfRule>
    <cfRule type="expression" dxfId="1602" priority="658">
      <formula>$A3=80</formula>
    </cfRule>
    <cfRule type="expression" dxfId="1601" priority="659">
      <formula>$A3=90</formula>
    </cfRule>
    <cfRule type="expression" dxfId="1600" priority="660">
      <formula>$A3=100</formula>
    </cfRule>
    <cfRule type="expression" dxfId="1599" priority="661">
      <formula>$A3=110</formula>
    </cfRule>
    <cfRule type="expression" dxfId="1598" priority="662">
      <formula>$A3=120</formula>
    </cfRule>
    <cfRule type="expression" dxfId="1597" priority="663">
      <formula>$A3=170</formula>
    </cfRule>
  </conditionalFormatting>
  <conditionalFormatting sqref="V3:V5 V115:V121 V183:V214 V7:V102 V104 V132 V142:V181">
    <cfRule type="expression" dxfId="1583" priority="638">
      <formula>$B3=10</formula>
    </cfRule>
    <cfRule type="expression" dxfId="1582" priority="639">
      <formula>$B3=20</formula>
    </cfRule>
    <cfRule type="expression" dxfId="1581" priority="640">
      <formula>$B3=30</formula>
    </cfRule>
    <cfRule type="expression" dxfId="1580" priority="641">
      <formula>$B3=40</formula>
    </cfRule>
    <cfRule type="expression" dxfId="1579" priority="642">
      <formula>$B3=50</formula>
    </cfRule>
    <cfRule type="expression" dxfId="1578" priority="643">
      <formula>$B3=60</formula>
    </cfRule>
    <cfRule type="expression" dxfId="1577" priority="644">
      <formula>$B3=70</formula>
    </cfRule>
    <cfRule type="expression" dxfId="1576" priority="645">
      <formula>$B3=80</formula>
    </cfRule>
    <cfRule type="expression" dxfId="1575" priority="646">
      <formula>$B3=90</formula>
    </cfRule>
    <cfRule type="expression" dxfId="1574" priority="647">
      <formula>$B3=100</formula>
    </cfRule>
    <cfRule type="expression" dxfId="1573" priority="648">
      <formula>$B3=110</formula>
    </cfRule>
    <cfRule type="expression" dxfId="1572" priority="649">
      <formula>$B3=120</formula>
    </cfRule>
    <cfRule type="expression" dxfId="1571" priority="650">
      <formula>$B3=170</formula>
    </cfRule>
  </conditionalFormatting>
  <conditionalFormatting sqref="X3:X5 X7:X46 X48:X74 X76:X102">
    <cfRule type="expression" dxfId="1557" priority="625">
      <formula>$A3=10</formula>
    </cfRule>
    <cfRule type="expression" dxfId="1556" priority="626">
      <formula>$A3=20</formula>
    </cfRule>
    <cfRule type="expression" dxfId="1555" priority="627">
      <formula>$A3=30</formula>
    </cfRule>
    <cfRule type="expression" dxfId="1554" priority="628">
      <formula>$A3=40</formula>
    </cfRule>
    <cfRule type="expression" dxfId="1553" priority="629">
      <formula>$A3=50</formula>
    </cfRule>
    <cfRule type="expression" dxfId="1552" priority="630">
      <formula>$A3=60</formula>
    </cfRule>
    <cfRule type="expression" dxfId="1551" priority="631">
      <formula>$A3=70</formula>
    </cfRule>
    <cfRule type="expression" dxfId="1550" priority="632">
      <formula>$A3=80</formula>
    </cfRule>
    <cfRule type="expression" dxfId="1549" priority="633">
      <formula>$A3=90</formula>
    </cfRule>
    <cfRule type="expression" dxfId="1548" priority="634">
      <formula>$A3=100</formula>
    </cfRule>
    <cfRule type="expression" dxfId="1547" priority="635">
      <formula>$A3=110</formula>
    </cfRule>
    <cfRule type="expression" dxfId="1546" priority="636">
      <formula>$A3=120</formula>
    </cfRule>
    <cfRule type="expression" dxfId="1545" priority="637">
      <formula>$A3=170</formula>
    </cfRule>
  </conditionalFormatting>
  <conditionalFormatting sqref="Z3:Z5 Z7:Z46 Z48:Z74 Z76:Z102">
    <cfRule type="expression" dxfId="1531" priority="612">
      <formula>$A3=10</formula>
    </cfRule>
    <cfRule type="expression" dxfId="1530" priority="613">
      <formula>$A3=20</formula>
    </cfRule>
    <cfRule type="expression" dxfId="1529" priority="614">
      <formula>$A3=30</formula>
    </cfRule>
    <cfRule type="expression" dxfId="1528" priority="615">
      <formula>$A3=40</formula>
    </cfRule>
    <cfRule type="expression" dxfId="1527" priority="616">
      <formula>$A3=50</formula>
    </cfRule>
    <cfRule type="expression" dxfId="1526" priority="617">
      <formula>$A3=60</formula>
    </cfRule>
    <cfRule type="expression" dxfId="1525" priority="618">
      <formula>$A3=70</formula>
    </cfRule>
    <cfRule type="expression" dxfId="1524" priority="619">
      <formula>$A3=80</formula>
    </cfRule>
    <cfRule type="expression" dxfId="1523" priority="620">
      <formula>$A3=90</formula>
    </cfRule>
    <cfRule type="expression" dxfId="1522" priority="621">
      <formula>$A3=100</formula>
    </cfRule>
    <cfRule type="expression" dxfId="1521" priority="622">
      <formula>$A3=110</formula>
    </cfRule>
    <cfRule type="expression" dxfId="1520" priority="623">
      <formula>$A3=120</formula>
    </cfRule>
    <cfRule type="expression" dxfId="1519" priority="624">
      <formula>$A3=170</formula>
    </cfRule>
  </conditionalFormatting>
  <conditionalFormatting sqref="W103:W114 U103 U105:U114">
    <cfRule type="expression" dxfId="1505" priority="599">
      <formula>$A103=10</formula>
    </cfRule>
    <cfRule type="expression" dxfId="1504" priority="600">
      <formula>$A103=20</formula>
    </cfRule>
    <cfRule type="expression" dxfId="1503" priority="601">
      <formula>$A103=30</formula>
    </cfRule>
    <cfRule type="expression" dxfId="1502" priority="602">
      <formula>$A103=40</formula>
    </cfRule>
    <cfRule type="expression" dxfId="1501" priority="603">
      <formula>$A103=50</formula>
    </cfRule>
    <cfRule type="expression" dxfId="1500" priority="604">
      <formula>$A103=60</formula>
    </cfRule>
    <cfRule type="expression" dxfId="1499" priority="605">
      <formula>$A103=70</formula>
    </cfRule>
    <cfRule type="expression" dxfId="1498" priority="606">
      <formula>$A103=80</formula>
    </cfRule>
    <cfRule type="expression" dxfId="1497" priority="607">
      <formula>$A103=90</formula>
    </cfRule>
    <cfRule type="expression" dxfId="1496" priority="608">
      <formula>$A103=100</formula>
    </cfRule>
    <cfRule type="expression" dxfId="1495" priority="609">
      <formula>$A103=110</formula>
    </cfRule>
    <cfRule type="expression" dxfId="1494" priority="610">
      <formula>$A103=120</formula>
    </cfRule>
    <cfRule type="expression" dxfId="1493" priority="611">
      <formula>$A103=170</formula>
    </cfRule>
  </conditionalFormatting>
  <conditionalFormatting sqref="V103 V105:V114">
    <cfRule type="expression" dxfId="1479" priority="586">
      <formula>$B103=10</formula>
    </cfRule>
    <cfRule type="expression" dxfId="1478" priority="587">
      <formula>$B103=20</formula>
    </cfRule>
    <cfRule type="expression" dxfId="1477" priority="588">
      <formula>$B103=30</formula>
    </cfRule>
    <cfRule type="expression" dxfId="1476" priority="589">
      <formula>$B103=40</formula>
    </cfRule>
    <cfRule type="expression" dxfId="1475" priority="590">
      <formula>$B103=50</formula>
    </cfRule>
    <cfRule type="expression" dxfId="1474" priority="591">
      <formula>$B103=60</formula>
    </cfRule>
    <cfRule type="expression" dxfId="1473" priority="592">
      <formula>$B103=70</formula>
    </cfRule>
    <cfRule type="expression" dxfId="1472" priority="593">
      <formula>$B103=80</formula>
    </cfRule>
    <cfRule type="expression" dxfId="1471" priority="594">
      <formula>$B103=90</formula>
    </cfRule>
    <cfRule type="expression" dxfId="1470" priority="595">
      <formula>$B103=100</formula>
    </cfRule>
    <cfRule type="expression" dxfId="1469" priority="596">
      <formula>$B103=110</formula>
    </cfRule>
    <cfRule type="expression" dxfId="1468" priority="597">
      <formula>$B103=120</formula>
    </cfRule>
    <cfRule type="expression" dxfId="1467" priority="598">
      <formula>$B103=170</formula>
    </cfRule>
  </conditionalFormatting>
  <conditionalFormatting sqref="X103 X105:X114">
    <cfRule type="expression" dxfId="1453" priority="573">
      <formula>$A103=10</formula>
    </cfRule>
    <cfRule type="expression" dxfId="1452" priority="574">
      <formula>$A103=20</formula>
    </cfRule>
    <cfRule type="expression" dxfId="1451" priority="575">
      <formula>$A103=30</formula>
    </cfRule>
    <cfRule type="expression" dxfId="1450" priority="576">
      <formula>$A103=40</formula>
    </cfRule>
    <cfRule type="expression" dxfId="1449" priority="577">
      <formula>$A103=50</formula>
    </cfRule>
    <cfRule type="expression" dxfId="1448" priority="578">
      <formula>$A103=60</formula>
    </cfRule>
    <cfRule type="expression" dxfId="1447" priority="579">
      <formula>$A103=70</formula>
    </cfRule>
    <cfRule type="expression" dxfId="1446" priority="580">
      <formula>$A103=80</formula>
    </cfRule>
    <cfRule type="expression" dxfId="1445" priority="581">
      <formula>$A103=90</formula>
    </cfRule>
    <cfRule type="expression" dxfId="1444" priority="582">
      <formula>$A103=100</formula>
    </cfRule>
    <cfRule type="expression" dxfId="1443" priority="583">
      <formula>$A103=110</formula>
    </cfRule>
    <cfRule type="expression" dxfId="1442" priority="584">
      <formula>$A103=120</formula>
    </cfRule>
    <cfRule type="expression" dxfId="1441" priority="585">
      <formula>$A103=170</formula>
    </cfRule>
  </conditionalFormatting>
  <conditionalFormatting sqref="Z103 Z105:Z114">
    <cfRule type="expression" dxfId="1427" priority="560">
      <formula>$A103=10</formula>
    </cfRule>
    <cfRule type="expression" dxfId="1426" priority="561">
      <formula>$A103=20</formula>
    </cfRule>
    <cfRule type="expression" dxfId="1425" priority="562">
      <formula>$A103=30</formula>
    </cfRule>
    <cfRule type="expression" dxfId="1424" priority="563">
      <formula>$A103=40</formula>
    </cfRule>
    <cfRule type="expression" dxfId="1423" priority="564">
      <formula>$A103=50</formula>
    </cfRule>
    <cfRule type="expression" dxfId="1422" priority="565">
      <formula>$A103=60</formula>
    </cfRule>
    <cfRule type="expression" dxfId="1421" priority="566">
      <formula>$A103=70</formula>
    </cfRule>
    <cfRule type="expression" dxfId="1420" priority="567">
      <formula>$A103=80</formula>
    </cfRule>
    <cfRule type="expression" dxfId="1419" priority="568">
      <formula>$A103=90</formula>
    </cfRule>
    <cfRule type="expression" dxfId="1418" priority="569">
      <formula>$A103=100</formula>
    </cfRule>
    <cfRule type="expression" dxfId="1417" priority="570">
      <formula>$A103=110</formula>
    </cfRule>
    <cfRule type="expression" dxfId="1416" priority="571">
      <formula>$A103=120</formula>
    </cfRule>
    <cfRule type="expression" dxfId="1415" priority="572">
      <formula>$A103=170</formula>
    </cfRule>
  </conditionalFormatting>
  <conditionalFormatting sqref="Y3:Y5 Y115:Y121 Y7:Y46 Y183:Y214 Y142:Y151 Y48:Y74 Y76:Y102 Y153:Y181">
    <cfRule type="expression" dxfId="1401" priority="547">
      <formula>$B3=10</formula>
    </cfRule>
    <cfRule type="expression" dxfId="1400" priority="548">
      <formula>$B3=20</formula>
    </cfRule>
    <cfRule type="expression" dxfId="1399" priority="549">
      <formula>$B3=30</formula>
    </cfRule>
    <cfRule type="expression" dxfId="1398" priority="550">
      <formula>$B3=40</formula>
    </cfRule>
    <cfRule type="expression" dxfId="1397" priority="551">
      <formula>$B3=50</formula>
    </cfRule>
    <cfRule type="expression" dxfId="1396" priority="552">
      <formula>$B3=60</formula>
    </cfRule>
    <cfRule type="expression" dxfId="1395" priority="553">
      <formula>$B3=70</formula>
    </cfRule>
    <cfRule type="expression" dxfId="1394" priority="554">
      <formula>$B3=80</formula>
    </cfRule>
    <cfRule type="expression" dxfId="1393" priority="555">
      <formula>$B3=90</formula>
    </cfRule>
    <cfRule type="expression" dxfId="1392" priority="556">
      <formula>$B3=100</formula>
    </cfRule>
    <cfRule type="expression" dxfId="1391" priority="557">
      <formula>$B3=110</formula>
    </cfRule>
    <cfRule type="expression" dxfId="1390" priority="558">
      <formula>$B3=120</formula>
    </cfRule>
    <cfRule type="expression" dxfId="1389" priority="559">
      <formula>$B3=170</formula>
    </cfRule>
  </conditionalFormatting>
  <conditionalFormatting sqref="Y103 Y105:Y114">
    <cfRule type="expression" dxfId="1375" priority="534">
      <formula>$B103=10</formula>
    </cfRule>
    <cfRule type="expression" dxfId="1374" priority="535">
      <formula>$B103=20</formula>
    </cfRule>
    <cfRule type="expression" dxfId="1373" priority="536">
      <formula>$B103=30</formula>
    </cfRule>
    <cfRule type="expression" dxfId="1372" priority="537">
      <formula>$B103=40</formula>
    </cfRule>
    <cfRule type="expression" dxfId="1371" priority="538">
      <formula>$B103=50</formula>
    </cfRule>
    <cfRule type="expression" dxfId="1370" priority="539">
      <formula>$B103=60</formula>
    </cfRule>
    <cfRule type="expression" dxfId="1369" priority="540">
      <formula>$B103=70</formula>
    </cfRule>
    <cfRule type="expression" dxfId="1368" priority="541">
      <formula>$B103=80</formula>
    </cfRule>
    <cfRule type="expression" dxfId="1367" priority="542">
      <formula>$B103=90</formula>
    </cfRule>
    <cfRule type="expression" dxfId="1366" priority="543">
      <formula>$B103=100</formula>
    </cfRule>
    <cfRule type="expression" dxfId="1365" priority="544">
      <formula>$B103=110</formula>
    </cfRule>
    <cfRule type="expression" dxfId="1364" priority="545">
      <formula>$B103=120</formula>
    </cfRule>
    <cfRule type="expression" dxfId="1363" priority="546">
      <formula>$B103=170</formula>
    </cfRule>
  </conditionalFormatting>
  <conditionalFormatting sqref="AA3:AA5 AA115:AA121 AA7:AA46 AA183:AA214 AA142:AA151 AA48:AA74 AA76:AA102 AA153:AA181">
    <cfRule type="expression" dxfId="1349" priority="521">
      <formula>$B3=10</formula>
    </cfRule>
    <cfRule type="expression" dxfId="1348" priority="522">
      <formula>$B3=20</formula>
    </cfRule>
    <cfRule type="expression" dxfId="1347" priority="523">
      <formula>$B3=30</formula>
    </cfRule>
    <cfRule type="expression" dxfId="1346" priority="524">
      <formula>$B3=40</formula>
    </cfRule>
    <cfRule type="expression" dxfId="1345" priority="525">
      <formula>$B3=50</formula>
    </cfRule>
    <cfRule type="expression" dxfId="1344" priority="526">
      <formula>$B3=60</formula>
    </cfRule>
    <cfRule type="expression" dxfId="1343" priority="527">
      <formula>$B3=70</formula>
    </cfRule>
    <cfRule type="expression" dxfId="1342" priority="528">
      <formula>$B3=80</formula>
    </cfRule>
    <cfRule type="expression" dxfId="1341" priority="529">
      <formula>$B3=90</formula>
    </cfRule>
    <cfRule type="expression" dxfId="1340" priority="530">
      <formula>$B3=100</formula>
    </cfRule>
    <cfRule type="expression" dxfId="1339" priority="531">
      <formula>$B3=110</formula>
    </cfRule>
    <cfRule type="expression" dxfId="1338" priority="532">
      <formula>$B3=120</formula>
    </cfRule>
    <cfRule type="expression" dxfId="1337" priority="533">
      <formula>$B3=170</formula>
    </cfRule>
  </conditionalFormatting>
  <conditionalFormatting sqref="AA103 AA105:AA114">
    <cfRule type="expression" dxfId="1323" priority="508">
      <formula>$B103=10</formula>
    </cfRule>
    <cfRule type="expression" dxfId="1322" priority="509">
      <formula>$B103=20</formula>
    </cfRule>
    <cfRule type="expression" dxfId="1321" priority="510">
      <formula>$B103=30</formula>
    </cfRule>
    <cfRule type="expression" dxfId="1320" priority="511">
      <formula>$B103=40</formula>
    </cfRule>
    <cfRule type="expression" dxfId="1319" priority="512">
      <formula>$B103=50</formula>
    </cfRule>
    <cfRule type="expression" dxfId="1318" priority="513">
      <formula>$B103=60</formula>
    </cfRule>
    <cfRule type="expression" dxfId="1317" priority="514">
      <formula>$B103=70</formula>
    </cfRule>
    <cfRule type="expression" dxfId="1316" priority="515">
      <formula>$B103=80</formula>
    </cfRule>
    <cfRule type="expression" dxfId="1315" priority="516">
      <formula>$B103=90</formula>
    </cfRule>
    <cfRule type="expression" dxfId="1314" priority="517">
      <formula>$B103=100</formula>
    </cfRule>
    <cfRule type="expression" dxfId="1313" priority="518">
      <formula>$B103=110</formula>
    </cfRule>
    <cfRule type="expression" dxfId="1312" priority="519">
      <formula>$B103=120</formula>
    </cfRule>
    <cfRule type="expression" dxfId="1311" priority="520">
      <formula>$B103=170</formula>
    </cfRule>
  </conditionalFormatting>
  <conditionalFormatting sqref="U6 W6">
    <cfRule type="expression" dxfId="1297" priority="495">
      <formula>$A6=10</formula>
    </cfRule>
    <cfRule type="expression" dxfId="1296" priority="496">
      <formula>$A6=20</formula>
    </cfRule>
    <cfRule type="expression" dxfId="1295" priority="497">
      <formula>$A6=30</formula>
    </cfRule>
    <cfRule type="expression" dxfId="1294" priority="498">
      <formula>$A6=40</formula>
    </cfRule>
    <cfRule type="expression" dxfId="1293" priority="499">
      <formula>$A6=50</formula>
    </cfRule>
    <cfRule type="expression" dxfId="1292" priority="500">
      <formula>$A6=60</formula>
    </cfRule>
    <cfRule type="expression" dxfId="1291" priority="501">
      <formula>$A6=70</formula>
    </cfRule>
    <cfRule type="expression" dxfId="1290" priority="502">
      <formula>$A6=80</formula>
    </cfRule>
    <cfRule type="expression" dxfId="1289" priority="503">
      <formula>$A6=90</formula>
    </cfRule>
    <cfRule type="expression" dxfId="1288" priority="504">
      <formula>$A6=100</formula>
    </cfRule>
    <cfRule type="expression" dxfId="1287" priority="505">
      <formula>$A6=110</formula>
    </cfRule>
    <cfRule type="expression" dxfId="1286" priority="506">
      <formula>$A6=120</formula>
    </cfRule>
    <cfRule type="expression" dxfId="1285" priority="507">
      <formula>$A6=170</formula>
    </cfRule>
  </conditionalFormatting>
  <conditionalFormatting sqref="V6">
    <cfRule type="expression" dxfId="1271" priority="482">
      <formula>$B6=10</formula>
    </cfRule>
    <cfRule type="expression" dxfId="1270" priority="483">
      <formula>$B6=20</formula>
    </cfRule>
    <cfRule type="expression" dxfId="1269" priority="484">
      <formula>$B6=30</formula>
    </cfRule>
    <cfRule type="expression" dxfId="1268" priority="485">
      <formula>$B6=40</formula>
    </cfRule>
    <cfRule type="expression" dxfId="1267" priority="486">
      <formula>$B6=50</formula>
    </cfRule>
    <cfRule type="expression" dxfId="1266" priority="487">
      <formula>$B6=60</formula>
    </cfRule>
    <cfRule type="expression" dxfId="1265" priority="488">
      <formula>$B6=70</formula>
    </cfRule>
    <cfRule type="expression" dxfId="1264" priority="489">
      <formula>$B6=80</formula>
    </cfRule>
    <cfRule type="expression" dxfId="1263" priority="490">
      <formula>$B6=90</formula>
    </cfRule>
    <cfRule type="expression" dxfId="1262" priority="491">
      <formula>$B6=100</formula>
    </cfRule>
    <cfRule type="expression" dxfId="1261" priority="492">
      <formula>$B6=110</formula>
    </cfRule>
    <cfRule type="expression" dxfId="1260" priority="493">
      <formula>$B6=120</formula>
    </cfRule>
    <cfRule type="expression" dxfId="1259" priority="494">
      <formula>$B6=170</formula>
    </cfRule>
  </conditionalFormatting>
  <conditionalFormatting sqref="X6">
    <cfRule type="expression" dxfId="1245" priority="469">
      <formula>$A6=10</formula>
    </cfRule>
    <cfRule type="expression" dxfId="1244" priority="470">
      <formula>$A6=20</formula>
    </cfRule>
    <cfRule type="expression" dxfId="1243" priority="471">
      <formula>$A6=30</formula>
    </cfRule>
    <cfRule type="expression" dxfId="1242" priority="472">
      <formula>$A6=40</formula>
    </cfRule>
    <cfRule type="expression" dxfId="1241" priority="473">
      <formula>$A6=50</formula>
    </cfRule>
    <cfRule type="expression" dxfId="1240" priority="474">
      <formula>$A6=60</formula>
    </cfRule>
    <cfRule type="expression" dxfId="1239" priority="475">
      <formula>$A6=70</formula>
    </cfRule>
    <cfRule type="expression" dxfId="1238" priority="476">
      <formula>$A6=80</formula>
    </cfRule>
    <cfRule type="expression" dxfId="1237" priority="477">
      <formula>$A6=90</formula>
    </cfRule>
    <cfRule type="expression" dxfId="1236" priority="478">
      <formula>$A6=100</formula>
    </cfRule>
    <cfRule type="expression" dxfId="1235" priority="479">
      <formula>$A6=110</formula>
    </cfRule>
    <cfRule type="expression" dxfId="1234" priority="480">
      <formula>$A6=120</formula>
    </cfRule>
    <cfRule type="expression" dxfId="1233" priority="481">
      <formula>$A6=170</formula>
    </cfRule>
  </conditionalFormatting>
  <conditionalFormatting sqref="Z6">
    <cfRule type="expression" dxfId="1219" priority="456">
      <formula>$A6=10</formula>
    </cfRule>
    <cfRule type="expression" dxfId="1218" priority="457">
      <formula>$A6=20</formula>
    </cfRule>
    <cfRule type="expression" dxfId="1217" priority="458">
      <formula>$A6=30</formula>
    </cfRule>
    <cfRule type="expression" dxfId="1216" priority="459">
      <formula>$A6=40</formula>
    </cfRule>
    <cfRule type="expression" dxfId="1215" priority="460">
      <formula>$A6=50</formula>
    </cfRule>
    <cfRule type="expression" dxfId="1214" priority="461">
      <formula>$A6=60</formula>
    </cfRule>
    <cfRule type="expression" dxfId="1213" priority="462">
      <formula>$A6=70</formula>
    </cfRule>
    <cfRule type="expression" dxfId="1212" priority="463">
      <formula>$A6=80</formula>
    </cfRule>
    <cfRule type="expression" dxfId="1211" priority="464">
      <formula>$A6=90</formula>
    </cfRule>
    <cfRule type="expression" dxfId="1210" priority="465">
      <formula>$A6=100</formula>
    </cfRule>
    <cfRule type="expression" dxfId="1209" priority="466">
      <formula>$A6=110</formula>
    </cfRule>
    <cfRule type="expression" dxfId="1208" priority="467">
      <formula>$A6=120</formula>
    </cfRule>
    <cfRule type="expression" dxfId="1207" priority="468">
      <formula>$A6=170</formula>
    </cfRule>
  </conditionalFormatting>
  <conditionalFormatting sqref="Y6">
    <cfRule type="expression" dxfId="1193" priority="443">
      <formula>$B6=10</formula>
    </cfRule>
    <cfRule type="expression" dxfId="1192" priority="444">
      <formula>$B6=20</formula>
    </cfRule>
    <cfRule type="expression" dxfId="1191" priority="445">
      <formula>$B6=30</formula>
    </cfRule>
    <cfRule type="expression" dxfId="1190" priority="446">
      <formula>$B6=40</formula>
    </cfRule>
    <cfRule type="expression" dxfId="1189" priority="447">
      <formula>$B6=50</formula>
    </cfRule>
    <cfRule type="expression" dxfId="1188" priority="448">
      <formula>$B6=60</formula>
    </cfRule>
    <cfRule type="expression" dxfId="1187" priority="449">
      <formula>$B6=70</formula>
    </cfRule>
    <cfRule type="expression" dxfId="1186" priority="450">
      <formula>$B6=80</formula>
    </cfRule>
    <cfRule type="expression" dxfId="1185" priority="451">
      <formula>$B6=90</formula>
    </cfRule>
    <cfRule type="expression" dxfId="1184" priority="452">
      <formula>$B6=100</formula>
    </cfRule>
    <cfRule type="expression" dxfId="1183" priority="453">
      <formula>$B6=110</formula>
    </cfRule>
    <cfRule type="expression" dxfId="1182" priority="454">
      <formula>$B6=120</formula>
    </cfRule>
    <cfRule type="expression" dxfId="1181" priority="455">
      <formula>$B6=170</formula>
    </cfRule>
  </conditionalFormatting>
  <conditionalFormatting sqref="AA6">
    <cfRule type="expression" dxfId="1167" priority="430">
      <formula>$B6=10</formula>
    </cfRule>
    <cfRule type="expression" dxfId="1166" priority="431">
      <formula>$B6=20</formula>
    </cfRule>
    <cfRule type="expression" dxfId="1165" priority="432">
      <formula>$B6=30</formula>
    </cfRule>
    <cfRule type="expression" dxfId="1164" priority="433">
      <formula>$B6=40</formula>
    </cfRule>
    <cfRule type="expression" dxfId="1163" priority="434">
      <formula>$B6=50</formula>
    </cfRule>
    <cfRule type="expression" dxfId="1162" priority="435">
      <formula>$B6=60</formula>
    </cfRule>
    <cfRule type="expression" dxfId="1161" priority="436">
      <formula>$B6=70</formula>
    </cfRule>
    <cfRule type="expression" dxfId="1160" priority="437">
      <formula>$B6=80</formula>
    </cfRule>
    <cfRule type="expression" dxfId="1159" priority="438">
      <formula>$B6=90</formula>
    </cfRule>
    <cfRule type="expression" dxfId="1158" priority="439">
      <formula>$B6=100</formula>
    </cfRule>
    <cfRule type="expression" dxfId="1157" priority="440">
      <formula>$B6=110</formula>
    </cfRule>
    <cfRule type="expression" dxfId="1156" priority="441">
      <formula>$B6=120</formula>
    </cfRule>
    <cfRule type="expression" dxfId="1155" priority="442">
      <formula>$B6=170</formula>
    </cfRule>
  </conditionalFormatting>
  <conditionalFormatting sqref="W182:X182 U182 Z182">
    <cfRule type="expression" dxfId="1141" priority="417">
      <formula>$A182=10</formula>
    </cfRule>
    <cfRule type="expression" dxfId="1140" priority="418">
      <formula>$A182=20</formula>
    </cfRule>
    <cfRule type="expression" dxfId="1139" priority="419">
      <formula>$A182=30</formula>
    </cfRule>
    <cfRule type="expression" dxfId="1138" priority="420">
      <formula>$A182=40</formula>
    </cfRule>
    <cfRule type="expression" dxfId="1137" priority="421">
      <formula>$A182=50</formula>
    </cfRule>
    <cfRule type="expression" dxfId="1136" priority="422">
      <formula>$A182=60</formula>
    </cfRule>
    <cfRule type="expression" dxfId="1135" priority="423">
      <formula>$A182=70</formula>
    </cfRule>
    <cfRule type="expression" dxfId="1134" priority="424">
      <formula>$A182=80</formula>
    </cfRule>
    <cfRule type="expression" dxfId="1133" priority="425">
      <formula>$A182=90</formula>
    </cfRule>
    <cfRule type="expression" dxfId="1132" priority="426">
      <formula>$A182=100</formula>
    </cfRule>
    <cfRule type="expression" dxfId="1131" priority="427">
      <formula>$A182=110</formula>
    </cfRule>
    <cfRule type="expression" dxfId="1130" priority="428">
      <formula>$A182=120</formula>
    </cfRule>
    <cfRule type="expression" dxfId="1129" priority="429">
      <formula>$A182=170</formula>
    </cfRule>
  </conditionalFormatting>
  <conditionalFormatting sqref="V182">
    <cfRule type="expression" dxfId="1115" priority="404">
      <formula>$B182=10</formula>
    </cfRule>
    <cfRule type="expression" dxfId="1114" priority="405">
      <formula>$B182=20</formula>
    </cfRule>
    <cfRule type="expression" dxfId="1113" priority="406">
      <formula>$B182=30</formula>
    </cfRule>
    <cfRule type="expression" dxfId="1112" priority="407">
      <formula>$B182=40</formula>
    </cfRule>
    <cfRule type="expression" dxfId="1111" priority="408">
      <formula>$B182=50</formula>
    </cfRule>
    <cfRule type="expression" dxfId="1110" priority="409">
      <formula>$B182=60</formula>
    </cfRule>
    <cfRule type="expression" dxfId="1109" priority="410">
      <formula>$B182=70</formula>
    </cfRule>
    <cfRule type="expression" dxfId="1108" priority="411">
      <formula>$B182=80</formula>
    </cfRule>
    <cfRule type="expression" dxfId="1107" priority="412">
      <formula>$B182=90</formula>
    </cfRule>
    <cfRule type="expression" dxfId="1106" priority="413">
      <formula>$B182=100</formula>
    </cfRule>
    <cfRule type="expression" dxfId="1105" priority="414">
      <formula>$B182=110</formula>
    </cfRule>
    <cfRule type="expression" dxfId="1104" priority="415">
      <formula>$B182=120</formula>
    </cfRule>
    <cfRule type="expression" dxfId="1103" priority="416">
      <formula>$B182=170</formula>
    </cfRule>
  </conditionalFormatting>
  <conditionalFormatting sqref="Y182">
    <cfRule type="expression" dxfId="1089" priority="391">
      <formula>$B182=10</formula>
    </cfRule>
    <cfRule type="expression" dxfId="1088" priority="392">
      <formula>$B182=20</formula>
    </cfRule>
    <cfRule type="expression" dxfId="1087" priority="393">
      <formula>$B182=30</formula>
    </cfRule>
    <cfRule type="expression" dxfId="1086" priority="394">
      <formula>$B182=40</formula>
    </cfRule>
    <cfRule type="expression" dxfId="1085" priority="395">
      <formula>$B182=50</formula>
    </cfRule>
    <cfRule type="expression" dxfId="1084" priority="396">
      <formula>$B182=60</formula>
    </cfRule>
    <cfRule type="expression" dxfId="1083" priority="397">
      <formula>$B182=70</formula>
    </cfRule>
    <cfRule type="expression" dxfId="1082" priority="398">
      <formula>$B182=80</formula>
    </cfRule>
    <cfRule type="expression" dxfId="1081" priority="399">
      <formula>$B182=90</formula>
    </cfRule>
    <cfRule type="expression" dxfId="1080" priority="400">
      <formula>$B182=100</formula>
    </cfRule>
    <cfRule type="expression" dxfId="1079" priority="401">
      <formula>$B182=110</formula>
    </cfRule>
    <cfRule type="expression" dxfId="1078" priority="402">
      <formula>$B182=120</formula>
    </cfRule>
    <cfRule type="expression" dxfId="1077" priority="403">
      <formula>$B182=170</formula>
    </cfRule>
  </conditionalFormatting>
  <conditionalFormatting sqref="AA182">
    <cfRule type="expression" dxfId="1063" priority="378">
      <formula>$B182=10</formula>
    </cfRule>
    <cfRule type="expression" dxfId="1062" priority="379">
      <formula>$B182=20</formula>
    </cfRule>
    <cfRule type="expression" dxfId="1061" priority="380">
      <formula>$B182=30</formula>
    </cfRule>
    <cfRule type="expression" dxfId="1060" priority="381">
      <formula>$B182=40</formula>
    </cfRule>
    <cfRule type="expression" dxfId="1059" priority="382">
      <formula>$B182=50</formula>
    </cfRule>
    <cfRule type="expression" dxfId="1058" priority="383">
      <formula>$B182=60</formula>
    </cfRule>
    <cfRule type="expression" dxfId="1057" priority="384">
      <formula>$B182=70</formula>
    </cfRule>
    <cfRule type="expression" dxfId="1056" priority="385">
      <formula>$B182=80</formula>
    </cfRule>
    <cfRule type="expression" dxfId="1055" priority="386">
      <formula>$B182=90</formula>
    </cfRule>
    <cfRule type="expression" dxfId="1054" priority="387">
      <formula>$B182=100</formula>
    </cfRule>
    <cfRule type="expression" dxfId="1053" priority="388">
      <formula>$B182=110</formula>
    </cfRule>
    <cfRule type="expression" dxfId="1052" priority="389">
      <formula>$B182=120</formula>
    </cfRule>
    <cfRule type="expression" dxfId="1051" priority="390">
      <formula>$B182=170</formula>
    </cfRule>
  </conditionalFormatting>
  <conditionalFormatting sqref="S122:S141">
    <cfRule type="expression" dxfId="1037" priority="364">
      <formula>$E122="D"</formula>
    </cfRule>
    <cfRule type="expression" dxfId="1036" priority="365">
      <formula>$A122=10</formula>
    </cfRule>
    <cfRule type="expression" dxfId="1035" priority="366">
      <formula>$A122=20</formula>
    </cfRule>
    <cfRule type="expression" dxfId="1034" priority="367">
      <formula>$A122=30</formula>
    </cfRule>
    <cfRule type="expression" dxfId="1033" priority="368">
      <formula>$A122=40</formula>
    </cfRule>
    <cfRule type="expression" dxfId="1032" priority="369">
      <formula>$A122=50</formula>
    </cfRule>
    <cfRule type="expression" dxfId="1031" priority="370">
      <formula>$A122=60</formula>
    </cfRule>
    <cfRule type="expression" dxfId="1030" priority="371">
      <formula>$A122=70</formula>
    </cfRule>
    <cfRule type="expression" dxfId="1029" priority="372">
      <formula>$A122=80</formula>
    </cfRule>
    <cfRule type="expression" dxfId="1028" priority="373">
      <formula>$A122=90</formula>
    </cfRule>
    <cfRule type="expression" dxfId="1027" priority="374">
      <formula>$A122=100</formula>
    </cfRule>
    <cfRule type="expression" dxfId="1026" priority="375">
      <formula>$A122=110</formula>
    </cfRule>
    <cfRule type="expression" dxfId="1025" priority="376">
      <formula>$A122=120</formula>
    </cfRule>
    <cfRule type="expression" dxfId="1024" priority="377">
      <formula>$A122=170</formula>
    </cfRule>
  </conditionalFormatting>
  <conditionalFormatting sqref="T122:T141">
    <cfRule type="expression" dxfId="1009" priority="350">
      <formula>$E122="H"</formula>
    </cfRule>
    <cfRule type="expression" dxfId="1008" priority="351">
      <formula>$B122=10</formula>
    </cfRule>
    <cfRule type="expression" dxfId="1007" priority="352">
      <formula>$B122=20</formula>
    </cfRule>
    <cfRule type="expression" dxfId="1006" priority="353">
      <formula>$B122=30</formula>
    </cfRule>
    <cfRule type="expression" dxfId="1005" priority="354">
      <formula>$B122=40</formula>
    </cfRule>
    <cfRule type="expression" dxfId="1004" priority="355">
      <formula>$B122=50</formula>
    </cfRule>
    <cfRule type="expression" dxfId="1003" priority="356">
      <formula>$B122=60</formula>
    </cfRule>
    <cfRule type="expression" dxfId="1002" priority="357">
      <formula>$B122=70</formula>
    </cfRule>
    <cfRule type="expression" dxfId="1001" priority="358">
      <formula>$B122=80</formula>
    </cfRule>
    <cfRule type="expression" dxfId="1000" priority="359">
      <formula>$B122=90</formula>
    </cfRule>
    <cfRule type="expression" dxfId="999" priority="360">
      <formula>$B122=100</formula>
    </cfRule>
    <cfRule type="expression" dxfId="998" priority="361">
      <formula>$B122=110</formula>
    </cfRule>
    <cfRule type="expression" dxfId="997" priority="362">
      <formula>$B122=120</formula>
    </cfRule>
    <cfRule type="expression" dxfId="996" priority="363">
      <formula>$B122=170</formula>
    </cfRule>
  </conditionalFormatting>
  <conditionalFormatting sqref="P122:R141 R142:R162">
    <cfRule type="expression" dxfId="981" priority="337">
      <formula>$C122=10</formula>
    </cfRule>
    <cfRule type="expression" dxfId="980" priority="338">
      <formula>$C122=20</formula>
    </cfRule>
    <cfRule type="expression" dxfId="979" priority="339">
      <formula>$C122=30</formula>
    </cfRule>
    <cfRule type="expression" dxfId="978" priority="340">
      <formula>$C122=40</formula>
    </cfRule>
    <cfRule type="expression" dxfId="977" priority="341">
      <formula>$C122=50</formula>
    </cfRule>
    <cfRule type="expression" dxfId="976" priority="342">
      <formula>$C122=60</formula>
    </cfRule>
    <cfRule type="expression" dxfId="975" priority="343">
      <formula>$C122=70</formula>
    </cfRule>
    <cfRule type="expression" dxfId="974" priority="344">
      <formula>$C122=80</formula>
    </cfRule>
    <cfRule type="expression" dxfId="973" priority="345">
      <formula>$C122=90</formula>
    </cfRule>
    <cfRule type="expression" dxfId="972" priority="346">
      <formula>$C122=100</formula>
    </cfRule>
    <cfRule type="expression" dxfId="971" priority="347">
      <formula>$C122=110</formula>
    </cfRule>
    <cfRule type="expression" dxfId="970" priority="348">
      <formula>$C122=120</formula>
    </cfRule>
    <cfRule type="expression" dxfId="969" priority="349">
      <formula>$C122=170</formula>
    </cfRule>
  </conditionalFormatting>
  <conditionalFormatting sqref="F122:G128">
    <cfRule type="cellIs" dxfId="955" priority="325" operator="between">
      <formula>120</formula>
      <formula>130</formula>
    </cfRule>
    <cfRule type="cellIs" dxfId="954" priority="326" operator="between">
      <formula>100</formula>
      <formula>110</formula>
    </cfRule>
    <cfRule type="cellIs" dxfId="953" priority="327" operator="between">
      <formula>110</formula>
      <formula>120</formula>
    </cfRule>
    <cfRule type="cellIs" dxfId="952" priority="328" operator="between">
      <formula>90</formula>
      <formula>100</formula>
    </cfRule>
    <cfRule type="cellIs" dxfId="951" priority="329" operator="between">
      <formula>80</formula>
      <formula>90</formula>
    </cfRule>
    <cfRule type="cellIs" dxfId="950" priority="330" operator="between">
      <formula>70</formula>
      <formula>80</formula>
    </cfRule>
    <cfRule type="cellIs" dxfId="949" priority="331" operator="between">
      <formula>60</formula>
      <formula>70</formula>
    </cfRule>
    <cfRule type="cellIs" dxfId="948" priority="332" operator="between">
      <formula>50</formula>
      <formula>60</formula>
    </cfRule>
    <cfRule type="cellIs" dxfId="947" priority="333" operator="between">
      <formula>40</formula>
      <formula>50</formula>
    </cfRule>
    <cfRule type="cellIs" dxfId="946" priority="334" operator="between">
      <formula>30</formula>
      <formula>40</formula>
    </cfRule>
    <cfRule type="cellIs" dxfId="945" priority="335" operator="between">
      <formula>20</formula>
      <formula>30</formula>
    </cfRule>
    <cfRule type="cellIs" dxfId="944" priority="336" operator="lessThan">
      <formula>20</formula>
    </cfRule>
  </conditionalFormatting>
  <conditionalFormatting sqref="F122:G141">
    <cfRule type="cellIs" dxfId="931" priority="313" operator="between">
      <formula>120</formula>
      <formula>130</formula>
    </cfRule>
    <cfRule type="cellIs" dxfId="930" priority="314" operator="between">
      <formula>100</formula>
      <formula>110</formula>
    </cfRule>
    <cfRule type="cellIs" dxfId="929" priority="315" operator="between">
      <formula>110</formula>
      <formula>120</formula>
    </cfRule>
    <cfRule type="cellIs" dxfId="928" priority="316" operator="between">
      <formula>90</formula>
      <formula>100</formula>
    </cfRule>
    <cfRule type="cellIs" dxfId="927" priority="317" operator="between">
      <formula>80</formula>
      <formula>90</formula>
    </cfRule>
    <cfRule type="cellIs" dxfId="926" priority="318" operator="between">
      <formula>70</formula>
      <formula>80</formula>
    </cfRule>
    <cfRule type="cellIs" dxfId="925" priority="319" operator="between">
      <formula>60</formula>
      <formula>70</formula>
    </cfRule>
    <cfRule type="cellIs" dxfId="924" priority="320" operator="between">
      <formula>50</formula>
      <formula>60</formula>
    </cfRule>
    <cfRule type="cellIs" dxfId="923" priority="321" operator="between">
      <formula>40</formula>
      <formula>50</formula>
    </cfRule>
    <cfRule type="cellIs" dxfId="922" priority="322" operator="between">
      <formula>30</formula>
      <formula>40</formula>
    </cfRule>
    <cfRule type="cellIs" dxfId="921" priority="323" operator="between">
      <formula>20</formula>
      <formula>30</formula>
    </cfRule>
    <cfRule type="cellIs" dxfId="920" priority="324" operator="lessThan">
      <formula>20</formula>
    </cfRule>
  </conditionalFormatting>
  <conditionalFormatting sqref="Z122:Z131 U122:U131 W122:X131 U133:U141 W133:X141 W132 Z133:Z141">
    <cfRule type="expression" dxfId="907" priority="300">
      <formula>$A122=10</formula>
    </cfRule>
    <cfRule type="expression" dxfId="906" priority="301">
      <formula>$A122=20</formula>
    </cfRule>
    <cfRule type="expression" dxfId="905" priority="302">
      <formula>$A122=30</formula>
    </cfRule>
    <cfRule type="expression" dxfId="904" priority="303">
      <formula>$A122=40</formula>
    </cfRule>
    <cfRule type="expression" dxfId="903" priority="304">
      <formula>$A122=50</formula>
    </cfRule>
    <cfRule type="expression" dxfId="902" priority="305">
      <formula>$A122=60</formula>
    </cfRule>
    <cfRule type="expression" dxfId="901" priority="306">
      <formula>$A122=70</formula>
    </cfRule>
    <cfRule type="expression" dxfId="900" priority="307">
      <formula>$A122=80</formula>
    </cfRule>
    <cfRule type="expression" dxfId="899" priority="308">
      <formula>$A122=90</formula>
    </cfRule>
    <cfRule type="expression" dxfId="898" priority="309">
      <formula>$A122=100</formula>
    </cfRule>
    <cfRule type="expression" dxfId="897" priority="310">
      <formula>$A122=110</formula>
    </cfRule>
    <cfRule type="expression" dxfId="896" priority="311">
      <formula>$A122=120</formula>
    </cfRule>
    <cfRule type="expression" dxfId="895" priority="312">
      <formula>$A122=170</formula>
    </cfRule>
  </conditionalFormatting>
  <conditionalFormatting sqref="V122:V131 V133:V141">
    <cfRule type="expression" dxfId="881" priority="287">
      <formula>$B122=10</formula>
    </cfRule>
    <cfRule type="expression" dxfId="880" priority="288">
      <formula>$B122=20</formula>
    </cfRule>
    <cfRule type="expression" dxfId="879" priority="289">
      <formula>$B122=30</formula>
    </cfRule>
    <cfRule type="expression" dxfId="878" priority="290">
      <formula>$B122=40</formula>
    </cfRule>
    <cfRule type="expression" dxfId="877" priority="291">
      <formula>$B122=50</formula>
    </cfRule>
    <cfRule type="expression" dxfId="876" priority="292">
      <formula>$B122=60</formula>
    </cfRule>
    <cfRule type="expression" dxfId="875" priority="293">
      <formula>$B122=70</formula>
    </cfRule>
    <cfRule type="expression" dxfId="874" priority="294">
      <formula>$B122=80</formula>
    </cfRule>
    <cfRule type="expression" dxfId="873" priority="295">
      <formula>$B122=90</formula>
    </cfRule>
    <cfRule type="expression" dxfId="872" priority="296">
      <formula>$B122=100</formula>
    </cfRule>
    <cfRule type="expression" dxfId="871" priority="297">
      <formula>$B122=110</formula>
    </cfRule>
    <cfRule type="expression" dxfId="870" priority="298">
      <formula>$B122=120</formula>
    </cfRule>
    <cfRule type="expression" dxfId="869" priority="299">
      <formula>$B122=170</formula>
    </cfRule>
  </conditionalFormatting>
  <conditionalFormatting sqref="Y122:Y131 Y133:Y141">
    <cfRule type="expression" dxfId="855" priority="274">
      <formula>$B122=10</formula>
    </cfRule>
    <cfRule type="expression" dxfId="854" priority="275">
      <formula>$B122=20</formula>
    </cfRule>
    <cfRule type="expression" dxfId="853" priority="276">
      <formula>$B122=30</formula>
    </cfRule>
    <cfRule type="expression" dxfId="852" priority="277">
      <formula>$B122=40</formula>
    </cfRule>
    <cfRule type="expression" dxfId="851" priority="278">
      <formula>$B122=50</formula>
    </cfRule>
    <cfRule type="expression" dxfId="850" priority="279">
      <formula>$B122=60</formula>
    </cfRule>
    <cfRule type="expression" dxfId="849" priority="280">
      <formula>$B122=70</formula>
    </cfRule>
    <cfRule type="expression" dxfId="848" priority="281">
      <formula>$B122=80</formula>
    </cfRule>
    <cfRule type="expression" dxfId="847" priority="282">
      <formula>$B122=90</formula>
    </cfRule>
    <cfRule type="expression" dxfId="846" priority="283">
      <formula>$B122=100</formula>
    </cfRule>
    <cfRule type="expression" dxfId="845" priority="284">
      <formula>$B122=110</formula>
    </cfRule>
    <cfRule type="expression" dxfId="844" priority="285">
      <formula>$B122=120</formula>
    </cfRule>
    <cfRule type="expression" dxfId="843" priority="286">
      <formula>$B122=170</formula>
    </cfRule>
  </conditionalFormatting>
  <conditionalFormatting sqref="AA122:AA131 AA133:AA141">
    <cfRule type="expression" dxfId="829" priority="261">
      <formula>$B122=10</formula>
    </cfRule>
    <cfRule type="expression" dxfId="828" priority="262">
      <formula>$B122=20</formula>
    </cfRule>
    <cfRule type="expression" dxfId="827" priority="263">
      <formula>$B122=30</formula>
    </cfRule>
    <cfRule type="expression" dxfId="826" priority="264">
      <formula>$B122=40</formula>
    </cfRule>
    <cfRule type="expression" dxfId="825" priority="265">
      <formula>$B122=50</formula>
    </cfRule>
    <cfRule type="expression" dxfId="824" priority="266">
      <formula>$B122=60</formula>
    </cfRule>
    <cfRule type="expression" dxfId="823" priority="267">
      <formula>$B122=70</formula>
    </cfRule>
    <cfRule type="expression" dxfId="822" priority="268">
      <formula>$B122=80</formula>
    </cfRule>
    <cfRule type="expression" dxfId="821" priority="269">
      <formula>$B122=90</formula>
    </cfRule>
    <cfRule type="expression" dxfId="820" priority="270">
      <formula>$B122=100</formula>
    </cfRule>
    <cfRule type="expression" dxfId="819" priority="271">
      <formula>$B122=110</formula>
    </cfRule>
    <cfRule type="expression" dxfId="818" priority="272">
      <formula>$B122=120</formula>
    </cfRule>
    <cfRule type="expression" dxfId="817" priority="273">
      <formula>$B122=170</formula>
    </cfRule>
  </conditionalFormatting>
  <conditionalFormatting sqref="X47">
    <cfRule type="expression" dxfId="803" priority="248">
      <formula>$A47=10</formula>
    </cfRule>
    <cfRule type="expression" dxfId="802" priority="249">
      <formula>$A47=20</formula>
    </cfRule>
    <cfRule type="expression" dxfId="801" priority="250">
      <formula>$A47=30</formula>
    </cfRule>
    <cfRule type="expression" dxfId="800" priority="251">
      <formula>$A47=40</formula>
    </cfRule>
    <cfRule type="expression" dxfId="799" priority="252">
      <formula>$A47=50</formula>
    </cfRule>
    <cfRule type="expression" dxfId="798" priority="253">
      <formula>$A47=60</formula>
    </cfRule>
    <cfRule type="expression" dxfId="797" priority="254">
      <formula>$A47=70</formula>
    </cfRule>
    <cfRule type="expression" dxfId="796" priority="255">
      <formula>$A47=80</formula>
    </cfRule>
    <cfRule type="expression" dxfId="795" priority="256">
      <formula>$A47=90</formula>
    </cfRule>
    <cfRule type="expression" dxfId="794" priority="257">
      <formula>$A47=100</formula>
    </cfRule>
    <cfRule type="expression" dxfId="793" priority="258">
      <formula>$A47=110</formula>
    </cfRule>
    <cfRule type="expression" dxfId="792" priority="259">
      <formula>$A47=120</formula>
    </cfRule>
    <cfRule type="expression" dxfId="791" priority="260">
      <formula>$A47=170</formula>
    </cfRule>
  </conditionalFormatting>
  <conditionalFormatting sqref="Z47">
    <cfRule type="expression" dxfId="777" priority="235">
      <formula>$A47=10</formula>
    </cfRule>
    <cfRule type="expression" dxfId="776" priority="236">
      <formula>$A47=20</formula>
    </cfRule>
    <cfRule type="expression" dxfId="775" priority="237">
      <formula>$A47=30</formula>
    </cfRule>
    <cfRule type="expression" dxfId="774" priority="238">
      <formula>$A47=40</formula>
    </cfRule>
    <cfRule type="expression" dxfId="773" priority="239">
      <formula>$A47=50</formula>
    </cfRule>
    <cfRule type="expression" dxfId="772" priority="240">
      <formula>$A47=60</formula>
    </cfRule>
    <cfRule type="expression" dxfId="771" priority="241">
      <formula>$A47=70</formula>
    </cfRule>
    <cfRule type="expression" dxfId="770" priority="242">
      <formula>$A47=80</formula>
    </cfRule>
    <cfRule type="expression" dxfId="769" priority="243">
      <formula>$A47=90</formula>
    </cfRule>
    <cfRule type="expression" dxfId="768" priority="244">
      <formula>$A47=100</formula>
    </cfRule>
    <cfRule type="expression" dxfId="767" priority="245">
      <formula>$A47=110</formula>
    </cfRule>
    <cfRule type="expression" dxfId="766" priority="246">
      <formula>$A47=120</formula>
    </cfRule>
    <cfRule type="expression" dxfId="765" priority="247">
      <formula>$A47=170</formula>
    </cfRule>
  </conditionalFormatting>
  <conditionalFormatting sqref="Y47">
    <cfRule type="expression" dxfId="751" priority="222">
      <formula>$B47=10</formula>
    </cfRule>
    <cfRule type="expression" dxfId="750" priority="223">
      <formula>$B47=20</formula>
    </cfRule>
    <cfRule type="expression" dxfId="749" priority="224">
      <formula>$B47=30</formula>
    </cfRule>
    <cfRule type="expression" dxfId="748" priority="225">
      <formula>$B47=40</formula>
    </cfRule>
    <cfRule type="expression" dxfId="747" priority="226">
      <formula>$B47=50</formula>
    </cfRule>
    <cfRule type="expression" dxfId="746" priority="227">
      <formula>$B47=60</formula>
    </cfRule>
    <cfRule type="expression" dxfId="745" priority="228">
      <formula>$B47=70</formula>
    </cfRule>
    <cfRule type="expression" dxfId="744" priority="229">
      <formula>$B47=80</formula>
    </cfRule>
    <cfRule type="expression" dxfId="743" priority="230">
      <formula>$B47=90</formula>
    </cfRule>
    <cfRule type="expression" dxfId="742" priority="231">
      <formula>$B47=100</formula>
    </cfRule>
    <cfRule type="expression" dxfId="741" priority="232">
      <formula>$B47=110</formula>
    </cfRule>
    <cfRule type="expression" dxfId="740" priority="233">
      <formula>$B47=120</formula>
    </cfRule>
    <cfRule type="expression" dxfId="739" priority="234">
      <formula>$B47=170</formula>
    </cfRule>
  </conditionalFormatting>
  <conditionalFormatting sqref="AA47">
    <cfRule type="expression" dxfId="725" priority="209">
      <formula>$B47=10</formula>
    </cfRule>
    <cfRule type="expression" dxfId="724" priority="210">
      <formula>$B47=20</formula>
    </cfRule>
    <cfRule type="expression" dxfId="723" priority="211">
      <formula>$B47=30</formula>
    </cfRule>
    <cfRule type="expression" dxfId="722" priority="212">
      <formula>$B47=40</formula>
    </cfRule>
    <cfRule type="expression" dxfId="721" priority="213">
      <formula>$B47=50</formula>
    </cfRule>
    <cfRule type="expression" dxfId="720" priority="214">
      <formula>$B47=60</formula>
    </cfRule>
    <cfRule type="expression" dxfId="719" priority="215">
      <formula>$B47=70</formula>
    </cfRule>
    <cfRule type="expression" dxfId="718" priority="216">
      <formula>$B47=80</formula>
    </cfRule>
    <cfRule type="expression" dxfId="717" priority="217">
      <formula>$B47=90</formula>
    </cfRule>
    <cfRule type="expression" dxfId="716" priority="218">
      <formula>$B47=100</formula>
    </cfRule>
    <cfRule type="expression" dxfId="715" priority="219">
      <formula>$B47=110</formula>
    </cfRule>
    <cfRule type="expression" dxfId="714" priority="220">
      <formula>$B47=120</formula>
    </cfRule>
    <cfRule type="expression" dxfId="713" priority="221">
      <formula>$B47=170</formula>
    </cfRule>
  </conditionalFormatting>
  <conditionalFormatting sqref="X75">
    <cfRule type="expression" dxfId="699" priority="196">
      <formula>$A75=10</formula>
    </cfRule>
    <cfRule type="expression" dxfId="698" priority="197">
      <formula>$A75=20</formula>
    </cfRule>
    <cfRule type="expression" dxfId="697" priority="198">
      <formula>$A75=30</formula>
    </cfRule>
    <cfRule type="expression" dxfId="696" priority="199">
      <formula>$A75=40</formula>
    </cfRule>
    <cfRule type="expression" dxfId="695" priority="200">
      <formula>$A75=50</formula>
    </cfRule>
    <cfRule type="expression" dxfId="694" priority="201">
      <formula>$A75=60</formula>
    </cfRule>
    <cfRule type="expression" dxfId="693" priority="202">
      <formula>$A75=70</formula>
    </cfRule>
    <cfRule type="expression" dxfId="692" priority="203">
      <formula>$A75=80</formula>
    </cfRule>
    <cfRule type="expression" dxfId="691" priority="204">
      <formula>$A75=90</formula>
    </cfRule>
    <cfRule type="expression" dxfId="690" priority="205">
      <formula>$A75=100</formula>
    </cfRule>
    <cfRule type="expression" dxfId="689" priority="206">
      <formula>$A75=110</formula>
    </cfRule>
    <cfRule type="expression" dxfId="688" priority="207">
      <formula>$A75=120</formula>
    </cfRule>
    <cfRule type="expression" dxfId="687" priority="208">
      <formula>$A75=170</formula>
    </cfRule>
  </conditionalFormatting>
  <conditionalFormatting sqref="Z75">
    <cfRule type="expression" dxfId="673" priority="183">
      <formula>$A75=10</formula>
    </cfRule>
    <cfRule type="expression" dxfId="672" priority="184">
      <formula>$A75=20</formula>
    </cfRule>
    <cfRule type="expression" dxfId="671" priority="185">
      <formula>$A75=30</formula>
    </cfRule>
    <cfRule type="expression" dxfId="670" priority="186">
      <formula>$A75=40</formula>
    </cfRule>
    <cfRule type="expression" dxfId="669" priority="187">
      <formula>$A75=50</formula>
    </cfRule>
    <cfRule type="expression" dxfId="668" priority="188">
      <formula>$A75=60</formula>
    </cfRule>
    <cfRule type="expression" dxfId="667" priority="189">
      <formula>$A75=70</formula>
    </cfRule>
    <cfRule type="expression" dxfId="666" priority="190">
      <formula>$A75=80</formula>
    </cfRule>
    <cfRule type="expression" dxfId="665" priority="191">
      <formula>$A75=90</formula>
    </cfRule>
    <cfRule type="expression" dxfId="664" priority="192">
      <formula>$A75=100</formula>
    </cfRule>
    <cfRule type="expression" dxfId="663" priority="193">
      <formula>$A75=110</formula>
    </cfRule>
    <cfRule type="expression" dxfId="662" priority="194">
      <formula>$A75=120</formula>
    </cfRule>
    <cfRule type="expression" dxfId="661" priority="195">
      <formula>$A75=170</formula>
    </cfRule>
  </conditionalFormatting>
  <conditionalFormatting sqref="Y75">
    <cfRule type="expression" dxfId="647" priority="170">
      <formula>$B75=10</formula>
    </cfRule>
    <cfRule type="expression" dxfId="646" priority="171">
      <formula>$B75=20</formula>
    </cfRule>
    <cfRule type="expression" dxfId="645" priority="172">
      <formula>$B75=30</formula>
    </cfRule>
    <cfRule type="expression" dxfId="644" priority="173">
      <formula>$B75=40</formula>
    </cfRule>
    <cfRule type="expression" dxfId="643" priority="174">
      <formula>$B75=50</formula>
    </cfRule>
    <cfRule type="expression" dxfId="642" priority="175">
      <formula>$B75=60</formula>
    </cfRule>
    <cfRule type="expression" dxfId="641" priority="176">
      <formula>$B75=70</formula>
    </cfRule>
    <cfRule type="expression" dxfId="640" priority="177">
      <formula>$B75=80</formula>
    </cfRule>
    <cfRule type="expression" dxfId="639" priority="178">
      <formula>$B75=90</formula>
    </cfRule>
    <cfRule type="expression" dxfId="638" priority="179">
      <formula>$B75=100</formula>
    </cfRule>
    <cfRule type="expression" dxfId="637" priority="180">
      <formula>$B75=110</formula>
    </cfRule>
    <cfRule type="expression" dxfId="636" priority="181">
      <formula>$B75=120</formula>
    </cfRule>
    <cfRule type="expression" dxfId="635" priority="182">
      <formula>$B75=170</formula>
    </cfRule>
  </conditionalFormatting>
  <conditionalFormatting sqref="AA75">
    <cfRule type="expression" dxfId="621" priority="157">
      <formula>$B75=10</formula>
    </cfRule>
    <cfRule type="expression" dxfId="620" priority="158">
      <formula>$B75=20</formula>
    </cfRule>
    <cfRule type="expression" dxfId="619" priority="159">
      <formula>$B75=30</formula>
    </cfRule>
    <cfRule type="expression" dxfId="618" priority="160">
      <formula>$B75=40</formula>
    </cfRule>
    <cfRule type="expression" dxfId="617" priority="161">
      <formula>$B75=50</formula>
    </cfRule>
    <cfRule type="expression" dxfId="616" priority="162">
      <formula>$B75=60</formula>
    </cfRule>
    <cfRule type="expression" dxfId="615" priority="163">
      <formula>$B75=70</formula>
    </cfRule>
    <cfRule type="expression" dxfId="614" priority="164">
      <formula>$B75=80</formula>
    </cfRule>
    <cfRule type="expression" dxfId="613" priority="165">
      <formula>$B75=90</formula>
    </cfRule>
    <cfRule type="expression" dxfId="612" priority="166">
      <formula>$B75=100</formula>
    </cfRule>
    <cfRule type="expression" dxfId="611" priority="167">
      <formula>$B75=110</formula>
    </cfRule>
    <cfRule type="expression" dxfId="610" priority="168">
      <formula>$B75=120</formula>
    </cfRule>
    <cfRule type="expression" dxfId="609" priority="169">
      <formula>$B75=170</formula>
    </cfRule>
  </conditionalFormatting>
  <conditionalFormatting sqref="X152">
    <cfRule type="expression" dxfId="595" priority="144">
      <formula>$A152=10</formula>
    </cfRule>
    <cfRule type="expression" dxfId="594" priority="145">
      <formula>$A152=20</formula>
    </cfRule>
    <cfRule type="expression" dxfId="593" priority="146">
      <formula>$A152=30</formula>
    </cfRule>
    <cfRule type="expression" dxfId="592" priority="147">
      <formula>$A152=40</formula>
    </cfRule>
    <cfRule type="expression" dxfId="591" priority="148">
      <formula>$A152=50</formula>
    </cfRule>
    <cfRule type="expression" dxfId="590" priority="149">
      <formula>$A152=60</formula>
    </cfRule>
    <cfRule type="expression" dxfId="589" priority="150">
      <formula>$A152=70</formula>
    </cfRule>
    <cfRule type="expression" dxfId="588" priority="151">
      <formula>$A152=80</formula>
    </cfRule>
    <cfRule type="expression" dxfId="587" priority="152">
      <formula>$A152=90</formula>
    </cfRule>
    <cfRule type="expression" dxfId="586" priority="153">
      <formula>$A152=100</formula>
    </cfRule>
    <cfRule type="expression" dxfId="585" priority="154">
      <formula>$A152=110</formula>
    </cfRule>
    <cfRule type="expression" dxfId="584" priority="155">
      <formula>$A152=120</formula>
    </cfRule>
    <cfRule type="expression" dxfId="583" priority="156">
      <formula>$A152=170</formula>
    </cfRule>
  </conditionalFormatting>
  <conditionalFormatting sqref="Z152">
    <cfRule type="expression" dxfId="569" priority="131">
      <formula>$A152=10</formula>
    </cfRule>
    <cfRule type="expression" dxfId="568" priority="132">
      <formula>$A152=20</formula>
    </cfRule>
    <cfRule type="expression" dxfId="567" priority="133">
      <formula>$A152=30</formula>
    </cfRule>
    <cfRule type="expression" dxfId="566" priority="134">
      <formula>$A152=40</formula>
    </cfRule>
    <cfRule type="expression" dxfId="565" priority="135">
      <formula>$A152=50</formula>
    </cfRule>
    <cfRule type="expression" dxfId="564" priority="136">
      <formula>$A152=60</formula>
    </cfRule>
    <cfRule type="expression" dxfId="563" priority="137">
      <formula>$A152=70</formula>
    </cfRule>
    <cfRule type="expression" dxfId="562" priority="138">
      <formula>$A152=80</formula>
    </cfRule>
    <cfRule type="expression" dxfId="561" priority="139">
      <formula>$A152=90</formula>
    </cfRule>
    <cfRule type="expression" dxfId="560" priority="140">
      <formula>$A152=100</formula>
    </cfRule>
    <cfRule type="expression" dxfId="559" priority="141">
      <formula>$A152=110</formula>
    </cfRule>
    <cfRule type="expression" dxfId="558" priority="142">
      <formula>$A152=120</formula>
    </cfRule>
    <cfRule type="expression" dxfId="557" priority="143">
      <formula>$A152=170</formula>
    </cfRule>
  </conditionalFormatting>
  <conditionalFormatting sqref="Y152">
    <cfRule type="expression" dxfId="543" priority="118">
      <formula>$B152=10</formula>
    </cfRule>
    <cfRule type="expression" dxfId="542" priority="119">
      <formula>$B152=20</formula>
    </cfRule>
    <cfRule type="expression" dxfId="541" priority="120">
      <formula>$B152=30</formula>
    </cfRule>
    <cfRule type="expression" dxfId="540" priority="121">
      <formula>$B152=40</formula>
    </cfRule>
    <cfRule type="expression" dxfId="539" priority="122">
      <formula>$B152=50</formula>
    </cfRule>
    <cfRule type="expression" dxfId="538" priority="123">
      <formula>$B152=60</formula>
    </cfRule>
    <cfRule type="expression" dxfId="537" priority="124">
      <formula>$B152=70</formula>
    </cfRule>
    <cfRule type="expression" dxfId="536" priority="125">
      <formula>$B152=80</formula>
    </cfRule>
    <cfRule type="expression" dxfId="535" priority="126">
      <formula>$B152=90</formula>
    </cfRule>
    <cfRule type="expression" dxfId="534" priority="127">
      <formula>$B152=100</formula>
    </cfRule>
    <cfRule type="expression" dxfId="533" priority="128">
      <formula>$B152=110</formula>
    </cfRule>
    <cfRule type="expression" dxfId="532" priority="129">
      <formula>$B152=120</formula>
    </cfRule>
    <cfRule type="expression" dxfId="531" priority="130">
      <formula>$B152=170</formula>
    </cfRule>
  </conditionalFormatting>
  <conditionalFormatting sqref="AA152">
    <cfRule type="expression" dxfId="517" priority="105">
      <formula>$B152=10</formula>
    </cfRule>
    <cfRule type="expression" dxfId="516" priority="106">
      <formula>$B152=20</formula>
    </cfRule>
    <cfRule type="expression" dxfId="515" priority="107">
      <formula>$B152=30</formula>
    </cfRule>
    <cfRule type="expression" dxfId="514" priority="108">
      <formula>$B152=40</formula>
    </cfRule>
    <cfRule type="expression" dxfId="513" priority="109">
      <formula>$B152=50</formula>
    </cfRule>
    <cfRule type="expression" dxfId="512" priority="110">
      <formula>$B152=60</formula>
    </cfRule>
    <cfRule type="expression" dxfId="511" priority="111">
      <formula>$B152=70</formula>
    </cfRule>
    <cfRule type="expression" dxfId="510" priority="112">
      <formula>$B152=80</formula>
    </cfRule>
    <cfRule type="expression" dxfId="509" priority="113">
      <formula>$B152=90</formula>
    </cfRule>
    <cfRule type="expression" dxfId="508" priority="114">
      <formula>$B152=100</formula>
    </cfRule>
    <cfRule type="expression" dxfId="507" priority="115">
      <formula>$B152=110</formula>
    </cfRule>
    <cfRule type="expression" dxfId="506" priority="116">
      <formula>$B152=120</formula>
    </cfRule>
    <cfRule type="expression" dxfId="505" priority="117">
      <formula>$B152=170</formula>
    </cfRule>
  </conditionalFormatting>
  <conditionalFormatting sqref="X132">
    <cfRule type="expression" dxfId="491" priority="92">
      <formula>$A132=10</formula>
    </cfRule>
    <cfRule type="expression" dxfId="490" priority="93">
      <formula>$A132=20</formula>
    </cfRule>
    <cfRule type="expression" dxfId="489" priority="94">
      <formula>$A132=30</formula>
    </cfRule>
    <cfRule type="expression" dxfId="488" priority="95">
      <formula>$A132=40</formula>
    </cfRule>
    <cfRule type="expression" dxfId="487" priority="96">
      <formula>$A132=50</formula>
    </cfRule>
    <cfRule type="expression" dxfId="486" priority="97">
      <formula>$A132=60</formula>
    </cfRule>
    <cfRule type="expression" dxfId="485" priority="98">
      <formula>$A132=70</formula>
    </cfRule>
    <cfRule type="expression" dxfId="484" priority="99">
      <formula>$A132=80</formula>
    </cfRule>
    <cfRule type="expression" dxfId="483" priority="100">
      <formula>$A132=90</formula>
    </cfRule>
    <cfRule type="expression" dxfId="482" priority="101">
      <formula>$A132=100</formula>
    </cfRule>
    <cfRule type="expression" dxfId="481" priority="102">
      <formula>$A132=110</formula>
    </cfRule>
    <cfRule type="expression" dxfId="480" priority="103">
      <formula>$A132=120</formula>
    </cfRule>
    <cfRule type="expression" dxfId="479" priority="104">
      <formula>$A132=170</formula>
    </cfRule>
  </conditionalFormatting>
  <conditionalFormatting sqref="Z132">
    <cfRule type="expression" dxfId="465" priority="79">
      <formula>$A132=10</formula>
    </cfRule>
    <cfRule type="expression" dxfId="464" priority="80">
      <formula>$A132=20</formula>
    </cfRule>
    <cfRule type="expression" dxfId="463" priority="81">
      <formula>$A132=30</formula>
    </cfRule>
    <cfRule type="expression" dxfId="462" priority="82">
      <formula>$A132=40</formula>
    </cfRule>
    <cfRule type="expression" dxfId="461" priority="83">
      <formula>$A132=50</formula>
    </cfRule>
    <cfRule type="expression" dxfId="460" priority="84">
      <formula>$A132=60</formula>
    </cfRule>
    <cfRule type="expression" dxfId="459" priority="85">
      <formula>$A132=70</formula>
    </cfRule>
    <cfRule type="expression" dxfId="458" priority="86">
      <formula>$A132=80</formula>
    </cfRule>
    <cfRule type="expression" dxfId="457" priority="87">
      <formula>$A132=90</formula>
    </cfRule>
    <cfRule type="expression" dxfId="456" priority="88">
      <formula>$A132=100</formula>
    </cfRule>
    <cfRule type="expression" dxfId="455" priority="89">
      <formula>$A132=110</formula>
    </cfRule>
    <cfRule type="expression" dxfId="454" priority="90">
      <formula>$A132=120</formula>
    </cfRule>
    <cfRule type="expression" dxfId="453" priority="91">
      <formula>$A132=170</formula>
    </cfRule>
  </conditionalFormatting>
  <conditionalFormatting sqref="Y132">
    <cfRule type="expression" dxfId="439" priority="66">
      <formula>$B132=10</formula>
    </cfRule>
    <cfRule type="expression" dxfId="438" priority="67">
      <formula>$B132=20</formula>
    </cfRule>
    <cfRule type="expression" dxfId="437" priority="68">
      <formula>$B132=30</formula>
    </cfRule>
    <cfRule type="expression" dxfId="436" priority="69">
      <formula>$B132=40</formula>
    </cfRule>
    <cfRule type="expression" dxfId="435" priority="70">
      <formula>$B132=50</formula>
    </cfRule>
    <cfRule type="expression" dxfId="434" priority="71">
      <formula>$B132=60</formula>
    </cfRule>
    <cfRule type="expression" dxfId="433" priority="72">
      <formula>$B132=70</formula>
    </cfRule>
    <cfRule type="expression" dxfId="432" priority="73">
      <formula>$B132=80</formula>
    </cfRule>
    <cfRule type="expression" dxfId="431" priority="74">
      <formula>$B132=90</formula>
    </cfRule>
    <cfRule type="expression" dxfId="430" priority="75">
      <formula>$B132=100</formula>
    </cfRule>
    <cfRule type="expression" dxfId="429" priority="76">
      <formula>$B132=110</formula>
    </cfRule>
    <cfRule type="expression" dxfId="428" priority="77">
      <formula>$B132=120</formula>
    </cfRule>
    <cfRule type="expression" dxfId="427" priority="78">
      <formula>$B132=170</formula>
    </cfRule>
  </conditionalFormatting>
  <conditionalFormatting sqref="AA132">
    <cfRule type="expression" dxfId="413" priority="53">
      <formula>$B132=10</formula>
    </cfRule>
    <cfRule type="expression" dxfId="412" priority="54">
      <formula>$B132=20</formula>
    </cfRule>
    <cfRule type="expression" dxfId="411" priority="55">
      <formula>$B132=30</formula>
    </cfRule>
    <cfRule type="expression" dxfId="410" priority="56">
      <formula>$B132=40</formula>
    </cfRule>
    <cfRule type="expression" dxfId="409" priority="57">
      <formula>$B132=50</formula>
    </cfRule>
    <cfRule type="expression" dxfId="408" priority="58">
      <formula>$B132=60</formula>
    </cfRule>
    <cfRule type="expression" dxfId="407" priority="59">
      <formula>$B132=70</formula>
    </cfRule>
    <cfRule type="expression" dxfId="406" priority="60">
      <formula>$B132=80</formula>
    </cfRule>
    <cfRule type="expression" dxfId="405" priority="61">
      <formula>$B132=90</formula>
    </cfRule>
    <cfRule type="expression" dxfId="404" priority="62">
      <formula>$B132=100</formula>
    </cfRule>
    <cfRule type="expression" dxfId="403" priority="63">
      <formula>$B132=110</formula>
    </cfRule>
    <cfRule type="expression" dxfId="402" priority="64">
      <formula>$B132=120</formula>
    </cfRule>
    <cfRule type="expression" dxfId="401" priority="65">
      <formula>$B132=170</formula>
    </cfRule>
  </conditionalFormatting>
  <conditionalFormatting sqref="X104">
    <cfRule type="expression" dxfId="387" priority="40">
      <formula>$A104=10</formula>
    </cfRule>
    <cfRule type="expression" dxfId="386" priority="41">
      <formula>$A104=20</formula>
    </cfRule>
    <cfRule type="expression" dxfId="385" priority="42">
      <formula>$A104=30</formula>
    </cfRule>
    <cfRule type="expression" dxfId="384" priority="43">
      <formula>$A104=40</formula>
    </cfRule>
    <cfRule type="expression" dxfId="383" priority="44">
      <formula>$A104=50</formula>
    </cfRule>
    <cfRule type="expression" dxfId="382" priority="45">
      <formula>$A104=60</formula>
    </cfRule>
    <cfRule type="expression" dxfId="381" priority="46">
      <formula>$A104=70</formula>
    </cfRule>
    <cfRule type="expression" dxfId="380" priority="47">
      <formula>$A104=80</formula>
    </cfRule>
    <cfRule type="expression" dxfId="379" priority="48">
      <formula>$A104=90</formula>
    </cfRule>
    <cfRule type="expression" dxfId="378" priority="49">
      <formula>$A104=100</formula>
    </cfRule>
    <cfRule type="expression" dxfId="377" priority="50">
      <formula>$A104=110</formula>
    </cfRule>
    <cfRule type="expression" dxfId="376" priority="51">
      <formula>$A104=120</formula>
    </cfRule>
    <cfRule type="expression" dxfId="375" priority="52">
      <formula>$A104=170</formula>
    </cfRule>
  </conditionalFormatting>
  <conditionalFormatting sqref="Z104">
    <cfRule type="expression" dxfId="361" priority="27">
      <formula>$A104=10</formula>
    </cfRule>
    <cfRule type="expression" dxfId="360" priority="28">
      <formula>$A104=20</formula>
    </cfRule>
    <cfRule type="expression" dxfId="359" priority="29">
      <formula>$A104=30</formula>
    </cfRule>
    <cfRule type="expression" dxfId="358" priority="30">
      <formula>$A104=40</formula>
    </cfRule>
    <cfRule type="expression" dxfId="357" priority="31">
      <formula>$A104=50</formula>
    </cfRule>
    <cfRule type="expression" dxfId="356" priority="32">
      <formula>$A104=60</formula>
    </cfRule>
    <cfRule type="expression" dxfId="355" priority="33">
      <formula>$A104=70</formula>
    </cfRule>
    <cfRule type="expression" dxfId="354" priority="34">
      <formula>$A104=80</formula>
    </cfRule>
    <cfRule type="expression" dxfId="353" priority="35">
      <formula>$A104=90</formula>
    </cfRule>
    <cfRule type="expression" dxfId="352" priority="36">
      <formula>$A104=100</formula>
    </cfRule>
    <cfRule type="expression" dxfId="351" priority="37">
      <formula>$A104=110</formula>
    </cfRule>
    <cfRule type="expression" dxfId="350" priority="38">
      <formula>$A104=120</formula>
    </cfRule>
    <cfRule type="expression" dxfId="349" priority="39">
      <formula>$A104=170</formula>
    </cfRule>
  </conditionalFormatting>
  <conditionalFormatting sqref="Y104">
    <cfRule type="expression" dxfId="335" priority="14">
      <formula>$B104=10</formula>
    </cfRule>
    <cfRule type="expression" dxfId="334" priority="15">
      <formula>$B104=20</formula>
    </cfRule>
    <cfRule type="expression" dxfId="333" priority="16">
      <formula>$B104=30</formula>
    </cfRule>
    <cfRule type="expression" dxfId="332" priority="17">
      <formula>$B104=40</formula>
    </cfRule>
    <cfRule type="expression" dxfId="331" priority="18">
      <formula>$B104=50</formula>
    </cfRule>
    <cfRule type="expression" dxfId="330" priority="19">
      <formula>$B104=60</formula>
    </cfRule>
    <cfRule type="expression" dxfId="329" priority="20">
      <formula>$B104=70</formula>
    </cfRule>
    <cfRule type="expression" dxfId="328" priority="21">
      <formula>$B104=80</formula>
    </cfRule>
    <cfRule type="expression" dxfId="327" priority="22">
      <formula>$B104=90</formula>
    </cfRule>
    <cfRule type="expression" dxfId="326" priority="23">
      <formula>$B104=100</formula>
    </cfRule>
    <cfRule type="expression" dxfId="325" priority="24">
      <formula>$B104=110</formula>
    </cfRule>
    <cfRule type="expression" dxfId="324" priority="25">
      <formula>$B104=120</formula>
    </cfRule>
    <cfRule type="expression" dxfId="323" priority="26">
      <formula>$B104=170</formula>
    </cfRule>
  </conditionalFormatting>
  <conditionalFormatting sqref="AA104">
    <cfRule type="expression" dxfId="309" priority="1">
      <formula>$B104=10</formula>
    </cfRule>
    <cfRule type="expression" dxfId="308" priority="2">
      <formula>$B104=20</formula>
    </cfRule>
    <cfRule type="expression" dxfId="307" priority="3">
      <formula>$B104=30</formula>
    </cfRule>
    <cfRule type="expression" dxfId="306" priority="4">
      <formula>$B104=40</formula>
    </cfRule>
    <cfRule type="expression" dxfId="305" priority="5">
      <formula>$B104=50</formula>
    </cfRule>
    <cfRule type="expression" dxfId="304" priority="6">
      <formula>$B104=60</formula>
    </cfRule>
    <cfRule type="expression" dxfId="303" priority="7">
      <formula>$B104=70</formula>
    </cfRule>
    <cfRule type="expression" dxfId="302" priority="8">
      <formula>$B104=80</formula>
    </cfRule>
    <cfRule type="expression" dxfId="301" priority="9">
      <formula>$B104=90</formula>
    </cfRule>
    <cfRule type="expression" dxfId="300" priority="10">
      <formula>$B104=100</formula>
    </cfRule>
    <cfRule type="expression" dxfId="299" priority="11">
      <formula>$B104=110</formula>
    </cfRule>
    <cfRule type="expression" dxfId="298" priority="12">
      <formula>$B104=120</formula>
    </cfRule>
    <cfRule type="expression" dxfId="297" priority="13">
      <formula>$B104=170</formula>
    </cfRule>
  </conditionalFormatting>
  <dataValidations count="1">
    <dataValidation type="list" allowBlank="1" showInputMessage="1" showErrorMessage="1" sqref="W3:W214">
      <formula1>"PP,SN,K"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workbookViewId="0">
      <selection activeCell="N7" sqref="N7"/>
    </sheetView>
  </sheetViews>
  <sheetFormatPr baseColWidth="10" defaultColWidth="8.83203125" defaultRowHeight="20" x14ac:dyDescent="0"/>
  <cols>
    <col min="1" max="1" width="1.6640625" style="305" customWidth="1"/>
    <col min="2" max="2" width="4.1640625" style="305" hidden="1" customWidth="1"/>
    <col min="3" max="3" width="19" style="982" customWidth="1"/>
    <col min="4" max="9" width="8" style="983" customWidth="1"/>
    <col min="10" max="10" width="8.6640625" style="983" hidden="1" customWidth="1"/>
    <col min="11" max="11" width="9.1640625" style="984" hidden="1" customWidth="1"/>
    <col min="12" max="12" width="5.5" style="985" customWidth="1"/>
    <col min="13" max="13" width="5" style="986" customWidth="1"/>
    <col min="14" max="14" width="5" style="987" customWidth="1"/>
    <col min="15" max="15" width="7.33203125" style="985" customWidth="1"/>
    <col min="16" max="16" width="8.5" style="985" hidden="1" customWidth="1"/>
    <col min="17" max="17" width="3.5" style="985" hidden="1" customWidth="1"/>
    <col min="18" max="18" width="3.5" style="988" customWidth="1"/>
    <col min="19" max="19" width="5" style="986" customWidth="1"/>
    <col min="20" max="20" width="5" style="989" customWidth="1"/>
    <col min="21" max="21" width="6.1640625" style="985" customWidth="1"/>
    <col min="22" max="22" width="6.83203125" style="985" hidden="1" customWidth="1"/>
    <col min="23" max="23" width="5.5" style="985" customWidth="1"/>
    <col min="24" max="24" width="6.5" style="305" customWidth="1"/>
  </cols>
  <sheetData>
    <row r="1" spans="1:24" ht="3.75" customHeight="1" thickBot="1">
      <c r="A1" s="304"/>
      <c r="C1" s="306"/>
      <c r="D1" s="307"/>
      <c r="E1" s="308"/>
      <c r="F1" s="307"/>
      <c r="G1" s="308"/>
      <c r="H1" s="307"/>
      <c r="I1" s="308"/>
      <c r="J1" s="307"/>
      <c r="K1" s="309"/>
      <c r="L1" s="307"/>
      <c r="M1" s="308"/>
      <c r="N1" s="310"/>
      <c r="O1" s="308"/>
      <c r="P1" s="307"/>
      <c r="Q1" s="308"/>
      <c r="R1" s="307"/>
      <c r="S1" s="308"/>
      <c r="T1" s="310"/>
      <c r="U1" s="308"/>
      <c r="V1" s="307"/>
      <c r="W1" s="308"/>
      <c r="X1" s="309"/>
    </row>
    <row r="2" spans="1:24" s="328" customFormat="1" ht="86.25" customHeight="1">
      <c r="A2" s="311"/>
      <c r="B2" s="312"/>
      <c r="C2" s="313" t="str">
        <f>D4</f>
        <v>A</v>
      </c>
      <c r="D2" s="314" t="str">
        <f>C4</f>
        <v>Svatek / 
Heczko</v>
      </c>
      <c r="E2" s="315" t="str">
        <f>C5</f>
        <v>Renčín / 
Hejný</v>
      </c>
      <c r="F2" s="315" t="str">
        <f>C6</f>
        <v>Skála / 
Lenko</v>
      </c>
      <c r="G2" s="315" t="str">
        <f>C7</f>
        <v>Hněvkovský / 
Šárka</v>
      </c>
      <c r="H2" s="315" t="str">
        <f>C8</f>
        <v>Michel / 
Langhamer</v>
      </c>
      <c r="I2" s="315" t="str">
        <f>C9</f>
        <v>Melíšek / 
Koš</v>
      </c>
      <c r="J2" s="316" t="str">
        <f>C10</f>
        <v/>
      </c>
      <c r="K2" s="316" t="str">
        <f>C11</f>
        <v/>
      </c>
      <c r="L2" s="317" t="s">
        <v>358</v>
      </c>
      <c r="M2" s="318" t="s">
        <v>359</v>
      </c>
      <c r="N2" s="318"/>
      <c r="O2" s="319" t="s">
        <v>360</v>
      </c>
      <c r="P2" s="320" t="s">
        <v>361</v>
      </c>
      <c r="Q2" s="321" t="s">
        <v>362</v>
      </c>
      <c r="R2" s="322" t="s">
        <v>363</v>
      </c>
      <c r="S2" s="323" t="s">
        <v>364</v>
      </c>
      <c r="T2" s="324"/>
      <c r="U2" s="322" t="s">
        <v>365</v>
      </c>
      <c r="V2" s="325" t="s">
        <v>366</v>
      </c>
      <c r="W2" s="326" t="s">
        <v>367</v>
      </c>
      <c r="X2" s="327"/>
    </row>
    <row r="3" spans="1:24" ht="3" customHeight="1" thickBot="1">
      <c r="A3" s="304"/>
      <c r="B3" s="329" t="str">
        <f>VLOOKUP(B4-1,'[1]pravidla turnaje'!$A$64:$B$83,2,0)</f>
        <v>A</v>
      </c>
      <c r="C3" s="330"/>
      <c r="D3" s="331">
        <f>B4</f>
        <v>11</v>
      </c>
      <c r="E3" s="332">
        <f>B5</f>
        <v>12</v>
      </c>
      <c r="F3" s="332">
        <f>B6</f>
        <v>13</v>
      </c>
      <c r="G3" s="333">
        <f>B7</f>
        <v>14</v>
      </c>
      <c r="H3" s="332">
        <f>B8</f>
        <v>15</v>
      </c>
      <c r="I3" s="334">
        <f>B9</f>
        <v>16</v>
      </c>
      <c r="J3" s="334">
        <f>B10</f>
        <v>17</v>
      </c>
      <c r="K3" s="335">
        <f>B11</f>
        <v>18</v>
      </c>
      <c r="L3" s="336"/>
      <c r="M3" s="337"/>
      <c r="N3" s="337"/>
      <c r="O3" s="338"/>
      <c r="P3" s="339"/>
      <c r="Q3" s="340" t="s">
        <v>368</v>
      </c>
      <c r="R3" s="341"/>
      <c r="S3" s="341"/>
      <c r="T3" s="341"/>
      <c r="U3" s="341"/>
      <c r="V3" s="342"/>
      <c r="W3" s="343"/>
      <c r="X3" s="309"/>
    </row>
    <row r="4" spans="1:24" ht="39" customHeight="1" thickTop="1">
      <c r="A4" s="304"/>
      <c r="B4" s="344">
        <v>11</v>
      </c>
      <c r="C4" s="345" t="str">
        <f>VLOOKUP($B4,[1]jednotlivci!$C$5:$G$164,5,0)</f>
        <v>Svatek / 
Heczko</v>
      </c>
      <c r="D4" s="346" t="str">
        <f>B3</f>
        <v>A</v>
      </c>
      <c r="E4" s="347" t="str">
        <f>IF(OR([1]Tabulka!E4=":",[1]Tabulka!E4=""),"",CONCATENATE([1]Tabulka!E4,CHAR(10),"(",'[1]Tabulka-skore'!E4,")"))</f>
        <v/>
      </c>
      <c r="F4" s="347" t="str">
        <f>IF(OR([1]Tabulka!F4=":",[1]Tabulka!F4=""),"",CONCATENATE([1]Tabulka!F4,CHAR(10),"(",'[1]Tabulka-skore'!F4,")"))</f>
        <v/>
      </c>
      <c r="G4" s="347" t="str">
        <f>IF(OR([1]Tabulka!G4=":",[1]Tabulka!G4=""),"",CONCATENATE([1]Tabulka!G4,CHAR(10),"(",'[1]Tabulka-skore'!G4,")"))</f>
        <v/>
      </c>
      <c r="H4" s="347" t="str">
        <f>IF(OR([1]Tabulka!H4=":",[1]Tabulka!H4=""),"",CONCATENATE([1]Tabulka!H4,CHAR(10),"(",'[1]Tabulka-skore'!H4,")"))</f>
        <v/>
      </c>
      <c r="I4" s="347" t="str">
        <f>IF(OR([1]Tabulka!I4=":",[1]Tabulka!I4=""),"",CONCATENATE([1]Tabulka!I4,CHAR(10),"(",'[1]Tabulka-skore'!I4,")"))</f>
        <v/>
      </c>
      <c r="J4" s="347" t="str">
        <f>IF(OR([1]Tabulka!J4=":",[1]Tabulka!J4=""),"",CONCATENATE([1]Tabulka!J4,CHAR(10),"(",'[1]Tabulka-skore'!J4,")"))</f>
        <v/>
      </c>
      <c r="K4" s="348" t="str">
        <f>IF(OR([1]Tabulka!K4=":",[1]Tabulka!K4=""),"",CONCATENATE([1]Tabulka!K4,CHAR(10),"(",'[1]Tabulka-skore'!K4,")"))</f>
        <v/>
      </c>
      <c r="L4" s="349" t="str">
        <f>[1]Tabulka!L4</f>
        <v/>
      </c>
      <c r="M4" s="350" t="str">
        <f>IF([1]Tabulka!M4="","",CONCATENATE([1]Tabulka!M4,":",CHAR(10),"(",'[1]Tabulka-skore'!M4,":"))</f>
        <v/>
      </c>
      <c r="N4" s="351" t="str">
        <f>IF([1]Tabulka!N4="","",CONCATENATE([1]Tabulka!N4,CHAR(10),'[1]Tabulka-skore'!N4,")"))</f>
        <v/>
      </c>
      <c r="O4" s="352" t="str">
        <f>IF([1]Tabulka!O4="","",CONCATENATE([1]Tabulka!O4,CHAR(10),"(",'[1]Tabulka-skore'!O4,")"))</f>
        <v/>
      </c>
      <c r="P4" s="353" t="str">
        <f>IF([1]Tabulka!P4="","",IFERROR(CONCATENATE(ROUND([1]Tabulka!P4,2),CHAR(10),"(",ROUND('[1]Tabulka-skore'!P4,2),")"),""))</f>
        <v/>
      </c>
      <c r="Q4" s="354" t="str">
        <f>[1]Tabulka!Q4</f>
        <v/>
      </c>
      <c r="R4" s="355" t="str">
        <f>[1]Tabulka!R4</f>
        <v/>
      </c>
      <c r="S4" s="356" t="str">
        <f>IF([1]Tabulka!S4="","",CONCATENATE([1]Tabulka!S4,":",CHAR(10),"(",'[1]Tabulka-skore'!S4,":"))</f>
        <v/>
      </c>
      <c r="T4" s="357" t="str">
        <f>IF([1]Tabulka!T4="","",CONCATENATE([1]Tabulka!T4,CHAR(10),'[1]Tabulka-skore'!T4,")"))</f>
        <v/>
      </c>
      <c r="U4" s="358" t="str">
        <f>IF([1]Tabulka!U4="","",CONCATENATE([1]Tabulka!U4,CHAR(10),"(",'[1]Tabulka-skore'!U4,")"))</f>
        <v/>
      </c>
      <c r="V4" s="359" t="str">
        <f>IF([1]Tabulka!V4="","",IFERROR(CONCATENATE(ROUND([1]Tabulka!V4,2),CHAR(10),"(",ROUND('[1]Tabulka-skore'!V4,2),")"),""))</f>
        <v/>
      </c>
      <c r="W4" s="360" t="str">
        <f>[1]Tabulka!W4</f>
        <v/>
      </c>
      <c r="X4" s="309"/>
    </row>
    <row r="5" spans="1:24" ht="39" customHeight="1">
      <c r="A5" s="304"/>
      <c r="B5" s="361">
        <v>12</v>
      </c>
      <c r="C5" s="362" t="str">
        <f>VLOOKUP($B5,[1]jednotlivci!$C$5:$G$164,5,0)</f>
        <v>Renčín / 
Hejný</v>
      </c>
      <c r="D5" s="363" t="str">
        <f>IF(OR([1]Tabulka!D5=":",[1]Tabulka!D5=""),"",CONCATENATE([1]Tabulka!D5,CHAR(10),"(",'[1]Tabulka-skore'!D5,")"))</f>
        <v/>
      </c>
      <c r="E5" s="364" t="str">
        <f>D4</f>
        <v>A</v>
      </c>
      <c r="F5" s="365" t="str">
        <f>IF(OR([1]Tabulka!F5=":",[1]Tabulka!F5=""),"",CONCATENATE([1]Tabulka!F5,CHAR(10),"(",'[1]Tabulka-skore'!F5,")"))</f>
        <v/>
      </c>
      <c r="G5" s="365" t="str">
        <f>IF(OR([1]Tabulka!G5=":",[1]Tabulka!G5=""),"",CONCATENATE([1]Tabulka!G5,CHAR(10),"(",'[1]Tabulka-skore'!G5,")"))</f>
        <v/>
      </c>
      <c r="H5" s="365" t="str">
        <f>IF(OR([1]Tabulka!H5=":",[1]Tabulka!H5=""),"",CONCATENATE([1]Tabulka!H5,CHAR(10),"(",'[1]Tabulka-skore'!H5,")"))</f>
        <v/>
      </c>
      <c r="I5" s="365" t="str">
        <f>IF(OR([1]Tabulka!I5=":",[1]Tabulka!I5=""),"",CONCATENATE([1]Tabulka!I5,CHAR(10),"(",'[1]Tabulka-skore'!I5,")"))</f>
        <v/>
      </c>
      <c r="J5" s="365" t="str">
        <f>IF(OR([1]Tabulka!J5=":",[1]Tabulka!J5=""),"",CONCATENATE([1]Tabulka!J5,CHAR(10),"(",'[1]Tabulka-skore'!J5,")"))</f>
        <v/>
      </c>
      <c r="K5" s="366" t="str">
        <f>IF(OR([1]Tabulka!K5=":",[1]Tabulka!K5=""),"",CONCATENATE([1]Tabulka!K5,CHAR(10),"(",'[1]Tabulka-skore'!K5,")"))</f>
        <v/>
      </c>
      <c r="L5" s="367" t="str">
        <f>[1]Tabulka!L5</f>
        <v/>
      </c>
      <c r="M5" s="368" t="str">
        <f>IF([1]Tabulka!M5="","",CONCATENATE([1]Tabulka!M5,":",CHAR(10),"(",'[1]Tabulka-skore'!M5,":"))</f>
        <v/>
      </c>
      <c r="N5" s="369" t="str">
        <f>IF([1]Tabulka!N5="","",CONCATENATE([1]Tabulka!N5,CHAR(10),'[1]Tabulka-skore'!N5,")"))</f>
        <v/>
      </c>
      <c r="O5" s="370" t="str">
        <f>IF([1]Tabulka!O5="","",CONCATENATE([1]Tabulka!O5,CHAR(10),"(",'[1]Tabulka-skore'!O5,")"))</f>
        <v/>
      </c>
      <c r="P5" s="371" t="str">
        <f>IF([1]Tabulka!P5="","",IFERROR(CONCATENATE(ROUND([1]Tabulka!P5,2),CHAR(10),"(",ROUND('[1]Tabulka-skore'!P5,2),")"),""))</f>
        <v/>
      </c>
      <c r="Q5" s="372" t="str">
        <f>[1]Tabulka!Q5</f>
        <v/>
      </c>
      <c r="R5" s="373" t="str">
        <f>[1]Tabulka!R5</f>
        <v/>
      </c>
      <c r="S5" s="374" t="str">
        <f>IF([1]Tabulka!S5="","",CONCATENATE([1]Tabulka!S5,":",CHAR(10),"(",'[1]Tabulka-skore'!S5,":"))</f>
        <v/>
      </c>
      <c r="T5" s="375" t="str">
        <f>IF([1]Tabulka!T5="","",CONCATENATE([1]Tabulka!T5,CHAR(10),'[1]Tabulka-skore'!T5,")"))</f>
        <v/>
      </c>
      <c r="U5" s="376" t="str">
        <f>IF([1]Tabulka!U5="","",CONCATENATE([1]Tabulka!U5,CHAR(10),"(",'[1]Tabulka-skore'!U5,")"))</f>
        <v/>
      </c>
      <c r="V5" s="377" t="str">
        <f>IF([1]Tabulka!V5="","",IFERROR(CONCATENATE(ROUND([1]Tabulka!V5,2),CHAR(10),"(",ROUND('[1]Tabulka-skore'!V5,2),")"),""))</f>
        <v/>
      </c>
      <c r="W5" s="378" t="str">
        <f>[1]Tabulka!W5</f>
        <v/>
      </c>
      <c r="X5" s="309"/>
    </row>
    <row r="6" spans="1:24" ht="39" customHeight="1">
      <c r="A6" s="304"/>
      <c r="B6" s="361">
        <v>13</v>
      </c>
      <c r="C6" s="362" t="str">
        <f>VLOOKUP($B6,[1]jednotlivci!$C$5:$G$164,5,0)</f>
        <v>Skála / 
Lenko</v>
      </c>
      <c r="D6" s="363" t="str">
        <f>IF(OR([1]Tabulka!D6=":",[1]Tabulka!D6=""),"",CONCATENATE([1]Tabulka!D6,CHAR(10),"(",'[1]Tabulka-skore'!D6,")"))</f>
        <v/>
      </c>
      <c r="E6" s="365" t="str">
        <f>IF(OR([1]Tabulka!E6=":",[1]Tabulka!E6=""),"",CONCATENATE([1]Tabulka!E6,CHAR(10),"(",'[1]Tabulka-skore'!E6,")"))</f>
        <v/>
      </c>
      <c r="F6" s="364" t="str">
        <f>E5</f>
        <v>A</v>
      </c>
      <c r="G6" s="365" t="str">
        <f>IF(OR([1]Tabulka!G6=":",[1]Tabulka!G6=""),"",CONCATENATE([1]Tabulka!G6,CHAR(10),"(",'[1]Tabulka-skore'!G6,")"))</f>
        <v/>
      </c>
      <c r="H6" s="365" t="str">
        <f>IF(OR([1]Tabulka!H6=":",[1]Tabulka!H6=""),"",CONCATENATE([1]Tabulka!H6,CHAR(10),"(",'[1]Tabulka-skore'!H6,")"))</f>
        <v/>
      </c>
      <c r="I6" s="365" t="str">
        <f>IF(OR([1]Tabulka!I6=":",[1]Tabulka!I6=""),"",CONCATENATE([1]Tabulka!I6,CHAR(10),"(",'[1]Tabulka-skore'!I6,")"))</f>
        <v/>
      </c>
      <c r="J6" s="365" t="str">
        <f>IF(OR([1]Tabulka!J6=":",[1]Tabulka!J6=""),"",CONCATENATE([1]Tabulka!J6,CHAR(10),"(",'[1]Tabulka-skore'!J6,")"))</f>
        <v/>
      </c>
      <c r="K6" s="366" t="str">
        <f>IF(OR([1]Tabulka!K6=":",[1]Tabulka!K6=""),"",CONCATENATE([1]Tabulka!K6,CHAR(10),"(",'[1]Tabulka-skore'!K6,")"))</f>
        <v/>
      </c>
      <c r="L6" s="367" t="str">
        <f>[1]Tabulka!L6</f>
        <v/>
      </c>
      <c r="M6" s="368" t="str">
        <f>IF([1]Tabulka!M6="","",CONCATENATE([1]Tabulka!M6,":",CHAR(10),"(",'[1]Tabulka-skore'!M6,":"))</f>
        <v/>
      </c>
      <c r="N6" s="369" t="str">
        <f>IF([1]Tabulka!N6="","",CONCATENATE([1]Tabulka!N6,CHAR(10),'[1]Tabulka-skore'!N6,")"))</f>
        <v/>
      </c>
      <c r="O6" s="370" t="str">
        <f>IF([1]Tabulka!O6="","",CONCATENATE([1]Tabulka!O6,CHAR(10),"(",'[1]Tabulka-skore'!O6,")"))</f>
        <v/>
      </c>
      <c r="P6" s="371" t="str">
        <f>IF([1]Tabulka!P6="","",IFERROR(CONCATENATE(ROUND([1]Tabulka!P6,2),CHAR(10),"(",ROUND('[1]Tabulka-skore'!P6,2),")"),""))</f>
        <v/>
      </c>
      <c r="Q6" s="372" t="str">
        <f>[1]Tabulka!Q6</f>
        <v/>
      </c>
      <c r="R6" s="373" t="str">
        <f>[1]Tabulka!R6</f>
        <v/>
      </c>
      <c r="S6" s="374" t="str">
        <f>IF([1]Tabulka!S6="","",CONCATENATE([1]Tabulka!S6,":",CHAR(10),"(",'[1]Tabulka-skore'!S6,":"))</f>
        <v/>
      </c>
      <c r="T6" s="375" t="str">
        <f>IF([1]Tabulka!T6="","",CONCATENATE([1]Tabulka!T6,CHAR(10),'[1]Tabulka-skore'!T6,")"))</f>
        <v/>
      </c>
      <c r="U6" s="376" t="str">
        <f>IF([1]Tabulka!U6="","",CONCATENATE([1]Tabulka!U6,CHAR(10),"(",'[1]Tabulka-skore'!U6,")"))</f>
        <v/>
      </c>
      <c r="V6" s="377" t="str">
        <f>IF([1]Tabulka!V6="","",IFERROR(CONCATENATE(ROUND([1]Tabulka!V6,2),CHAR(10),"(",ROUND('[1]Tabulka-skore'!V6,2),")"),""))</f>
        <v/>
      </c>
      <c r="W6" s="378" t="str">
        <f>[1]Tabulka!W6</f>
        <v/>
      </c>
      <c r="X6" s="309"/>
    </row>
    <row r="7" spans="1:24" ht="39" customHeight="1">
      <c r="A7" s="304"/>
      <c r="B7" s="361">
        <v>14</v>
      </c>
      <c r="C7" s="362" t="str">
        <f>VLOOKUP($B7,[1]jednotlivci!$C$5:$G$164,5,0)</f>
        <v>Hněvkovský / 
Šárka</v>
      </c>
      <c r="D7" s="363" t="str">
        <f>IF(OR([1]Tabulka!D7=":",[1]Tabulka!D7=""),"",CONCATENATE([1]Tabulka!D7,CHAR(10),"(",'[1]Tabulka-skore'!D7,")"))</f>
        <v/>
      </c>
      <c r="E7" s="365" t="str">
        <f>IF(OR([1]Tabulka!E7=":",[1]Tabulka!E7=""),"",CONCATENATE([1]Tabulka!E7,CHAR(10),"(",'[1]Tabulka-skore'!E7,")"))</f>
        <v/>
      </c>
      <c r="F7" s="365" t="str">
        <f>IF(OR([1]Tabulka!F7=":",[1]Tabulka!F7=""),"",CONCATENATE([1]Tabulka!F7,CHAR(10),"(",'[1]Tabulka-skore'!F7,")"))</f>
        <v/>
      </c>
      <c r="G7" s="364" t="str">
        <f>F6</f>
        <v>A</v>
      </c>
      <c r="H7" s="365" t="str">
        <f>IF(OR([1]Tabulka!H7=":",[1]Tabulka!H7=""),"",CONCATENATE([1]Tabulka!H7,CHAR(10),"(",'[1]Tabulka-skore'!H7,")"))</f>
        <v/>
      </c>
      <c r="I7" s="365" t="str">
        <f>IF(OR([1]Tabulka!I7=":",[1]Tabulka!I7=""),"",CONCATENATE([1]Tabulka!I7,CHAR(10),"(",'[1]Tabulka-skore'!I7,")"))</f>
        <v/>
      </c>
      <c r="J7" s="365" t="str">
        <f>IF(OR([1]Tabulka!J7=":",[1]Tabulka!J7=""),"",CONCATENATE([1]Tabulka!J7,CHAR(10),"(",'[1]Tabulka-skore'!J7,")"))</f>
        <v/>
      </c>
      <c r="K7" s="366" t="str">
        <f>IF(OR([1]Tabulka!K7=":",[1]Tabulka!K7=""),"",CONCATENATE([1]Tabulka!K7,CHAR(10),"(",'[1]Tabulka-skore'!K7,")"))</f>
        <v/>
      </c>
      <c r="L7" s="367" t="str">
        <f>[1]Tabulka!L7</f>
        <v/>
      </c>
      <c r="M7" s="368" t="str">
        <f>IF([1]Tabulka!M7="","",CONCATENATE([1]Tabulka!M7,":",CHAR(10),"(",'[1]Tabulka-skore'!M7,":"))</f>
        <v/>
      </c>
      <c r="N7" s="369" t="str">
        <f>IF([1]Tabulka!N7="","",CONCATENATE([1]Tabulka!N7,CHAR(10),'[1]Tabulka-skore'!N7,")"))</f>
        <v/>
      </c>
      <c r="O7" s="370" t="str">
        <f>IF([1]Tabulka!O7="","",CONCATENATE([1]Tabulka!O7,CHAR(10),"(",'[1]Tabulka-skore'!O7,")"))</f>
        <v/>
      </c>
      <c r="P7" s="371" t="str">
        <f>IF([1]Tabulka!P7="","",IFERROR(CONCATENATE(ROUND([1]Tabulka!P7,2),CHAR(10),"(",ROUND('[1]Tabulka-skore'!P7,2),")"),""))</f>
        <v/>
      </c>
      <c r="Q7" s="372" t="str">
        <f>[1]Tabulka!Q7</f>
        <v/>
      </c>
      <c r="R7" s="373" t="str">
        <f>[1]Tabulka!R7</f>
        <v/>
      </c>
      <c r="S7" s="374" t="str">
        <f>IF([1]Tabulka!S7="","",CONCATENATE([1]Tabulka!S7,":",CHAR(10),"(",'[1]Tabulka-skore'!S7,":"))</f>
        <v/>
      </c>
      <c r="T7" s="375" t="str">
        <f>IF([1]Tabulka!T7="","",CONCATENATE([1]Tabulka!T7,CHAR(10),'[1]Tabulka-skore'!T7,")"))</f>
        <v/>
      </c>
      <c r="U7" s="376" t="str">
        <f>IF([1]Tabulka!U7="","",CONCATENATE([1]Tabulka!U7,CHAR(10),"(",'[1]Tabulka-skore'!U7,")"))</f>
        <v/>
      </c>
      <c r="V7" s="377" t="str">
        <f>IF([1]Tabulka!V7="","",IFERROR(CONCATENATE(ROUND([1]Tabulka!V7,2),CHAR(10),"(",ROUND('[1]Tabulka-skore'!V7,2),")"),""))</f>
        <v/>
      </c>
      <c r="W7" s="378" t="str">
        <f>[1]Tabulka!W7</f>
        <v/>
      </c>
      <c r="X7" s="309"/>
    </row>
    <row r="8" spans="1:24" ht="39" customHeight="1">
      <c r="A8" s="304"/>
      <c r="B8" s="361">
        <v>15</v>
      </c>
      <c r="C8" s="379" t="str">
        <f>VLOOKUP($B8,[1]jednotlivci!$C$5:$G$164,5,0)</f>
        <v>Michel / 
Langhamer</v>
      </c>
      <c r="D8" s="380" t="str">
        <f>IF(OR([1]Tabulka!D8=":",[1]Tabulka!D8=""),"",CONCATENATE([1]Tabulka!D8,CHAR(10),"(",'[1]Tabulka-skore'!D8,")"))</f>
        <v/>
      </c>
      <c r="E8" s="381" t="str">
        <f>IF(OR([1]Tabulka!E8=":",[1]Tabulka!E8=""),"",CONCATENATE([1]Tabulka!E8,CHAR(10),"(",'[1]Tabulka-skore'!E8,")"))</f>
        <v/>
      </c>
      <c r="F8" s="381" t="str">
        <f>IF(OR([1]Tabulka!F8=":",[1]Tabulka!F8=""),"",CONCATENATE([1]Tabulka!F8,CHAR(10),"(",'[1]Tabulka-skore'!F8,")"))</f>
        <v/>
      </c>
      <c r="G8" s="381" t="str">
        <f>IF(OR([1]Tabulka!G8=":",[1]Tabulka!G8=""),"",CONCATENATE([1]Tabulka!G8,CHAR(10),"(",'[1]Tabulka-skore'!G8,")"))</f>
        <v/>
      </c>
      <c r="H8" s="382" t="str">
        <f>G7</f>
        <v>A</v>
      </c>
      <c r="I8" s="381" t="str">
        <f>IF(OR([1]Tabulka!I8=":",[1]Tabulka!I8=""),"",CONCATENATE([1]Tabulka!I8,CHAR(10),"(",'[1]Tabulka-skore'!I8,")"))</f>
        <v/>
      </c>
      <c r="J8" s="381" t="str">
        <f>IF(OR([1]Tabulka!J8=":",[1]Tabulka!J8=""),"",CONCATENATE([1]Tabulka!J8,CHAR(10),"(",'[1]Tabulka-skore'!J8,")"))</f>
        <v/>
      </c>
      <c r="K8" s="383" t="str">
        <f>IF(OR([1]Tabulka!K8=":",[1]Tabulka!K8=""),"",CONCATENATE([1]Tabulka!K8,CHAR(10),"(",'[1]Tabulka-skore'!K8,")"))</f>
        <v/>
      </c>
      <c r="L8" s="384" t="str">
        <f>[1]Tabulka!L8</f>
        <v/>
      </c>
      <c r="M8" s="385" t="str">
        <f>IF([1]Tabulka!M8="","",CONCATENATE([1]Tabulka!M8,":",CHAR(10),"(",'[1]Tabulka-skore'!M8,":"))</f>
        <v/>
      </c>
      <c r="N8" s="386" t="str">
        <f>IF([1]Tabulka!N8="","",CONCATENATE([1]Tabulka!N8,CHAR(10),'[1]Tabulka-skore'!N8,")"))</f>
        <v/>
      </c>
      <c r="O8" s="387" t="str">
        <f>IF([1]Tabulka!O8="","",CONCATENATE([1]Tabulka!O8,CHAR(10),"(",'[1]Tabulka-skore'!O8,")"))</f>
        <v/>
      </c>
      <c r="P8" s="388" t="str">
        <f>IF([1]Tabulka!P8="","",IFERROR(CONCATENATE(ROUND([1]Tabulka!P8,2),CHAR(10),"(",ROUND('[1]Tabulka-skore'!P8,2),")"),""))</f>
        <v/>
      </c>
      <c r="Q8" s="389" t="str">
        <f>[1]Tabulka!Q8</f>
        <v/>
      </c>
      <c r="R8" s="390" t="str">
        <f>[1]Tabulka!R8</f>
        <v/>
      </c>
      <c r="S8" s="391" t="str">
        <f>IF([1]Tabulka!S8="","",CONCATENATE([1]Tabulka!S8,":",CHAR(10),"(",'[1]Tabulka-skore'!S8,":"))</f>
        <v/>
      </c>
      <c r="T8" s="392" t="str">
        <f>IF([1]Tabulka!T8="","",CONCATENATE([1]Tabulka!T8,CHAR(10),'[1]Tabulka-skore'!T8,")"))</f>
        <v/>
      </c>
      <c r="U8" s="390" t="str">
        <f>IF([1]Tabulka!U8="","",CONCATENATE([1]Tabulka!U8,CHAR(10),"(",'[1]Tabulka-skore'!U8,")"))</f>
        <v/>
      </c>
      <c r="V8" s="393" t="str">
        <f>IF([1]Tabulka!V8="","",IFERROR(CONCATENATE(ROUND([1]Tabulka!V8,2),CHAR(10),"(",ROUND('[1]Tabulka-skore'!V8,2),")"),""))</f>
        <v/>
      </c>
      <c r="W8" s="394" t="str">
        <f>[1]Tabulka!W8</f>
        <v/>
      </c>
      <c r="X8" s="309"/>
    </row>
    <row r="9" spans="1:24" ht="39" customHeight="1" thickBot="1">
      <c r="A9" s="304"/>
      <c r="B9" s="361">
        <v>16</v>
      </c>
      <c r="C9" s="395" t="str">
        <f>VLOOKUP($B9,[1]jednotlivci!$C$5:$G$164,5,0)</f>
        <v>Melíšek / 
Koš</v>
      </c>
      <c r="D9" s="396" t="str">
        <f>IF(OR([1]Tabulka!D9=":",[1]Tabulka!D9=""),"",CONCATENATE([1]Tabulka!D9,CHAR(10),"(",'[1]Tabulka-skore'!D9,")"))</f>
        <v/>
      </c>
      <c r="E9" s="397" t="str">
        <f>IF(OR([1]Tabulka!E9=":",[1]Tabulka!E9=""),"",CONCATENATE([1]Tabulka!E9,CHAR(10),"(",'[1]Tabulka-skore'!E9,")"))</f>
        <v/>
      </c>
      <c r="F9" s="397" t="str">
        <f>IF(OR([1]Tabulka!F9=":",[1]Tabulka!F9=""),"",CONCATENATE([1]Tabulka!F9,CHAR(10),"(",'[1]Tabulka-skore'!F9,")"))</f>
        <v/>
      </c>
      <c r="G9" s="397" t="str">
        <f>IF(OR([1]Tabulka!G9=":",[1]Tabulka!G9=""),"",CONCATENATE([1]Tabulka!G9,CHAR(10),"(",'[1]Tabulka-skore'!G9,")"))</f>
        <v/>
      </c>
      <c r="H9" s="397" t="str">
        <f>IF(OR([1]Tabulka!H9=":",[1]Tabulka!H9=""),"",CONCATENATE([1]Tabulka!H9,CHAR(10),"(",'[1]Tabulka-skore'!H9,")"))</f>
        <v/>
      </c>
      <c r="I9" s="398" t="str">
        <f>H8</f>
        <v>A</v>
      </c>
      <c r="J9" s="397" t="str">
        <f>IF(OR([1]Tabulka!J9=":",[1]Tabulka!J9=""),"",CONCATENATE([1]Tabulka!J9,CHAR(10),"(",'[1]Tabulka-skore'!J9,")"))</f>
        <v/>
      </c>
      <c r="K9" s="399" t="str">
        <f>IF(OR([1]Tabulka!K9=":",[1]Tabulka!K9=""),"",CONCATENATE([1]Tabulka!K9,CHAR(10),"(",'[1]Tabulka-skore'!K9,")"))</f>
        <v/>
      </c>
      <c r="L9" s="400" t="str">
        <f>[1]Tabulka!L9</f>
        <v/>
      </c>
      <c r="M9" s="401" t="str">
        <f>IF([1]Tabulka!M9="","",CONCATENATE([1]Tabulka!M9,":",CHAR(10),"(",'[1]Tabulka-skore'!M9,":"))</f>
        <v/>
      </c>
      <c r="N9" s="402" t="str">
        <f>IF([1]Tabulka!N9="","",CONCATENATE([1]Tabulka!N9,CHAR(10),'[1]Tabulka-skore'!N9,")"))</f>
        <v/>
      </c>
      <c r="O9" s="403" t="str">
        <f>IF([1]Tabulka!O9="","",CONCATENATE([1]Tabulka!O9,CHAR(10),"(",'[1]Tabulka-skore'!O9,")"))</f>
        <v/>
      </c>
      <c r="P9" s="404" t="str">
        <f>IF([1]Tabulka!P9="","",IFERROR(CONCATENATE(ROUND([1]Tabulka!P9,2),CHAR(10),"(",ROUND('[1]Tabulka-skore'!P9,2),")"),""))</f>
        <v/>
      </c>
      <c r="Q9" s="405" t="str">
        <f>[1]Tabulka!Q9</f>
        <v/>
      </c>
      <c r="R9" s="406" t="str">
        <f>[1]Tabulka!R9</f>
        <v/>
      </c>
      <c r="S9" s="407" t="str">
        <f>IF([1]Tabulka!S9="","",CONCATENATE([1]Tabulka!S9,":",CHAR(10),"(",'[1]Tabulka-skore'!S9,":"))</f>
        <v/>
      </c>
      <c r="T9" s="408" t="str">
        <f>IF([1]Tabulka!T9="","",CONCATENATE([1]Tabulka!T9,CHAR(10),'[1]Tabulka-skore'!T9,")"))</f>
        <v/>
      </c>
      <c r="U9" s="406" t="str">
        <f>IF([1]Tabulka!U9="","",CONCATENATE([1]Tabulka!U9,CHAR(10),"(",'[1]Tabulka-skore'!U9,")"))</f>
        <v/>
      </c>
      <c r="V9" s="409" t="str">
        <f>IF([1]Tabulka!V9="","",IFERROR(CONCATENATE(ROUND([1]Tabulka!V9,2),CHAR(10),"(",ROUND('[1]Tabulka-skore'!V9,2),")"),""))</f>
        <v/>
      </c>
      <c r="W9" s="410" t="str">
        <f>[1]Tabulka!W9</f>
        <v/>
      </c>
      <c r="X9" s="309"/>
    </row>
    <row r="10" spans="1:24" ht="37.5" hidden="1" customHeight="1">
      <c r="A10" s="304"/>
      <c r="B10" s="361">
        <v>17</v>
      </c>
      <c r="C10" s="411" t="str">
        <f>VLOOKUP($B10,[1]jednotlivci!$C$5:$G$164,5,0)</f>
        <v/>
      </c>
      <c r="D10" s="412" t="str">
        <f>IF(OR([1]Tabulka!D10=":",[1]Tabulka!D10=""),"",CONCATENATE([1]Tabulka!D10,CHAR(10),"(",'[1]Tabulka-skore'!D10,")"))</f>
        <v/>
      </c>
      <c r="E10" s="413" t="str">
        <f>IF(OR([1]Tabulka!E10=":",[1]Tabulka!E10=""),"",CONCATENATE([1]Tabulka!E10,CHAR(10),"(",'[1]Tabulka-skore'!E10,")"))</f>
        <v/>
      </c>
      <c r="F10" s="413" t="str">
        <f>IF(OR([1]Tabulka!F10=":",[1]Tabulka!F10=""),"",CONCATENATE([1]Tabulka!F10,CHAR(10),"(",'[1]Tabulka-skore'!F10,")"))</f>
        <v/>
      </c>
      <c r="G10" s="413" t="str">
        <f>IF(OR([1]Tabulka!G10=":",[1]Tabulka!G10=""),"",CONCATENATE([1]Tabulka!G10,CHAR(10),"(",'[1]Tabulka-skore'!G10,")"))</f>
        <v/>
      </c>
      <c r="H10" s="413" t="str">
        <f>IF(OR([1]Tabulka!H10=":",[1]Tabulka!H10=""),"",CONCATENATE([1]Tabulka!H10,CHAR(10),"(",'[1]Tabulka-skore'!H10,")"))</f>
        <v/>
      </c>
      <c r="I10" s="413" t="str">
        <f>IF(OR([1]Tabulka!I10=":",[1]Tabulka!I10=""),"",CONCATENATE([1]Tabulka!I10,CHAR(10),"(",'[1]Tabulka-skore'!I10,")"))</f>
        <v/>
      </c>
      <c r="J10" s="414" t="str">
        <f>I9</f>
        <v>A</v>
      </c>
      <c r="K10" s="415" t="str">
        <f>IF(OR([1]Tabulka!K10=":",[1]Tabulka!K10=""),"",CONCATENATE([1]Tabulka!K10,CHAR(10),"(",'[1]Tabulka-skore'!K10,")"))</f>
        <v/>
      </c>
      <c r="L10" s="349" t="str">
        <f>[1]Tabulka!L10</f>
        <v/>
      </c>
      <c r="M10" s="416" t="str">
        <f>IF([1]Tabulka!M10="","",CONCATENATE([1]Tabulka!M10,":",CHAR(10),"(",'[1]Tabulka-skore'!M10,":"))</f>
        <v/>
      </c>
      <c r="N10" s="417" t="str">
        <f>IF([1]Tabulka!N10="","",CONCATENATE([1]Tabulka!N10,CHAR(10),'[1]Tabulka-skore'!N10,")"))</f>
        <v/>
      </c>
      <c r="O10" s="418" t="str">
        <f>IF([1]Tabulka!O10="","",CONCATENATE([1]Tabulka!O10,CHAR(10),"(",'[1]Tabulka-skore'!O10,")"))</f>
        <v/>
      </c>
      <c r="P10" s="419" t="str">
        <f>IF([1]Tabulka!P10="","",IFERROR(CONCATENATE(ROUND([1]Tabulka!P10,2),CHAR(10),"(",ROUND('[1]Tabulka-skore'!P10,2),")"),""))</f>
        <v/>
      </c>
      <c r="Q10" s="354" t="str">
        <f>[1]Tabulka!Q10</f>
        <v/>
      </c>
      <c r="R10" s="358" t="str">
        <f>[1]Tabulka!R10</f>
        <v/>
      </c>
      <c r="S10" s="356" t="str">
        <f>IF([1]Tabulka!S10="","",CONCATENATE([1]Tabulka!S10,":",CHAR(10),"(",'[1]Tabulka-skore'!S10,":"))</f>
        <v/>
      </c>
      <c r="T10" s="357" t="str">
        <f>IF([1]Tabulka!T10="","",CONCATENATE([1]Tabulka!T10,CHAR(10),'[1]Tabulka-skore'!T10,")"))</f>
        <v/>
      </c>
      <c r="U10" s="358" t="str">
        <f>IF([1]Tabulka!U10="","",CONCATENATE([1]Tabulka!U10,CHAR(10),"(",'[1]Tabulka-skore'!U10,")"))</f>
        <v/>
      </c>
      <c r="V10" s="359" t="str">
        <f>IF([1]Tabulka!V10="","",IFERROR(CONCATENATE(ROUND([1]Tabulka!V10,2),CHAR(10),"(",ROUND('[1]Tabulka-skore'!V10,2),")"),""))</f>
        <v/>
      </c>
      <c r="W10" s="420" t="str">
        <f>[1]Tabulka!W10</f>
        <v/>
      </c>
      <c r="X10" s="309"/>
    </row>
    <row r="11" spans="1:24" ht="33.75" hidden="1" customHeight="1">
      <c r="A11" s="304"/>
      <c r="B11" s="421">
        <v>18</v>
      </c>
      <c r="C11" s="422" t="str">
        <f>VLOOKUP($B11,[1]jednotlivci!$C$5:$G$164,5,0)</f>
        <v/>
      </c>
      <c r="D11" s="396" t="str">
        <f>IF(OR([1]Tabulka!D11=":",[1]Tabulka!D11=""),"",CONCATENATE([1]Tabulka!D11,CHAR(10),"(",'[1]Tabulka-skore'!D11,")"))</f>
        <v/>
      </c>
      <c r="E11" s="397" t="str">
        <f>IF(OR([1]Tabulka!E11=":",[1]Tabulka!E11=""),"",CONCATENATE([1]Tabulka!E11,CHAR(10),"(",'[1]Tabulka-skore'!E11,")"))</f>
        <v/>
      </c>
      <c r="F11" s="397" t="str">
        <f>IF(OR([1]Tabulka!F11=":",[1]Tabulka!F11=""),"",CONCATENATE([1]Tabulka!F11,CHAR(10),"(",'[1]Tabulka-skore'!F11,")"))</f>
        <v/>
      </c>
      <c r="G11" s="397" t="str">
        <f>IF(OR([1]Tabulka!G11=":",[1]Tabulka!G11=""),"",CONCATENATE([1]Tabulka!G11,CHAR(10),"(",'[1]Tabulka-skore'!G11,")"))</f>
        <v/>
      </c>
      <c r="H11" s="397" t="str">
        <f>IF(OR([1]Tabulka!H11=":",[1]Tabulka!H11=""),"",CONCATENATE([1]Tabulka!H11,CHAR(10),"(",'[1]Tabulka-skore'!H11,")"))</f>
        <v/>
      </c>
      <c r="I11" s="397" t="str">
        <f>IF(OR([1]Tabulka!I11=":",[1]Tabulka!I11=""),"",CONCATENATE([1]Tabulka!I11,CHAR(10),"(",'[1]Tabulka-skore'!I11,")"))</f>
        <v/>
      </c>
      <c r="J11" s="397" t="str">
        <f>IF(OR([1]Tabulka!J11=":",[1]Tabulka!J11=""),"",CONCATENATE([1]Tabulka!J11,CHAR(10),"(",'[1]Tabulka-skore'!J11,")"))</f>
        <v/>
      </c>
      <c r="K11" s="423" t="str">
        <f>J10</f>
        <v>A</v>
      </c>
      <c r="L11" s="400" t="str">
        <f>[1]Tabulka!L11</f>
        <v/>
      </c>
      <c r="M11" s="401" t="str">
        <f>IF([1]Tabulka!M11="","",CONCATENATE([1]Tabulka!M11,":",CHAR(10),"(",'[1]Tabulka-skore'!M11,":"))</f>
        <v/>
      </c>
      <c r="N11" s="402" t="str">
        <f>IF([1]Tabulka!N11="","",CONCATENATE([1]Tabulka!N11,CHAR(10),'[1]Tabulka-skore'!N11,")"))</f>
        <v/>
      </c>
      <c r="O11" s="403" t="str">
        <f>IF([1]Tabulka!O11="","",CONCATENATE([1]Tabulka!O11,CHAR(10),"(",'[1]Tabulka-skore'!O11,")"))</f>
        <v/>
      </c>
      <c r="P11" s="404" t="str">
        <f>IF([1]Tabulka!P11="","",IFERROR(CONCATENATE(ROUND([1]Tabulka!P11,2),CHAR(10),"(",ROUND('[1]Tabulka-skore'!P11,2),")"),""))</f>
        <v/>
      </c>
      <c r="Q11" s="405" t="str">
        <f>[1]Tabulka!Q11</f>
        <v/>
      </c>
      <c r="R11" s="406" t="str">
        <f>[1]Tabulka!R11</f>
        <v/>
      </c>
      <c r="S11" s="407" t="str">
        <f>IF([1]Tabulka!S11="","",CONCATENATE([1]Tabulka!S11,":",CHAR(10),"(",'[1]Tabulka-skore'!S11,":"))</f>
        <v/>
      </c>
      <c r="T11" s="408" t="str">
        <f>IF([1]Tabulka!T11="","",CONCATENATE([1]Tabulka!T11,CHAR(10),'[1]Tabulka-skore'!T11,")"))</f>
        <v/>
      </c>
      <c r="U11" s="406" t="str">
        <f>IF([1]Tabulka!U11="","",CONCATENATE([1]Tabulka!U11,CHAR(10),"(",'[1]Tabulka-skore'!U11,")"))</f>
        <v/>
      </c>
      <c r="V11" s="409" t="str">
        <f>IF([1]Tabulka!V11="","",IFERROR(CONCATENATE(ROUND([1]Tabulka!V11,2),CHAR(10),"(",ROUND('[1]Tabulka-skore'!V11,2),")"),""))</f>
        <v/>
      </c>
      <c r="W11" s="378" t="str">
        <f>[1]Tabulka!W11</f>
        <v/>
      </c>
      <c r="X11" s="309"/>
    </row>
    <row r="12" spans="1:24" ht="3.75" customHeight="1">
      <c r="A12" s="424"/>
      <c r="B12" s="424"/>
      <c r="C12" s="425"/>
      <c r="D12" s="426"/>
      <c r="E12" s="426"/>
      <c r="F12" s="426"/>
      <c r="G12" s="426"/>
      <c r="H12" s="426"/>
      <c r="I12" s="426"/>
      <c r="J12" s="426"/>
      <c r="K12" s="427"/>
      <c r="L12" s="428"/>
      <c r="M12" s="429"/>
      <c r="N12" s="430"/>
      <c r="O12" s="431"/>
      <c r="P12" s="431"/>
      <c r="Q12" s="432"/>
      <c r="R12" s="433"/>
      <c r="S12" s="434"/>
      <c r="T12" s="435"/>
      <c r="U12" s="433"/>
      <c r="V12" s="433"/>
      <c r="W12" s="433"/>
      <c r="X12" s="436"/>
    </row>
    <row r="13" spans="1:24" ht="3.75" customHeight="1" thickBot="1">
      <c r="A13" s="304"/>
      <c r="B13" s="304"/>
      <c r="C13" s="306"/>
      <c r="D13" s="437"/>
      <c r="E13" s="437"/>
      <c r="F13" s="437"/>
      <c r="G13" s="437"/>
      <c r="H13" s="437"/>
      <c r="I13" s="437"/>
      <c r="J13" s="437"/>
      <c r="K13" s="438"/>
      <c r="L13" s="439"/>
      <c r="M13" s="440"/>
      <c r="N13" s="441"/>
      <c r="O13" s="439"/>
      <c r="P13" s="439"/>
      <c r="Q13" s="308"/>
      <c r="R13" s="442"/>
      <c r="S13" s="443"/>
      <c r="T13" s="444"/>
      <c r="U13" s="308"/>
      <c r="V13" s="308"/>
      <c r="W13" s="308"/>
      <c r="X13" s="309"/>
    </row>
    <row r="14" spans="1:24" s="328" customFormat="1" ht="86.25" customHeight="1">
      <c r="A14" s="311"/>
      <c r="B14" s="312"/>
      <c r="C14" s="445" t="str">
        <f>D16</f>
        <v>B</v>
      </c>
      <c r="D14" s="446" t="str">
        <f>C16</f>
        <v>Bendek / 
Tluček</v>
      </c>
      <c r="E14" s="447" t="str">
        <f>C17</f>
        <v>Haspeklo / 
Horáček</v>
      </c>
      <c r="F14" s="447" t="str">
        <f>C18</f>
        <v>Dóža / 
Mück</v>
      </c>
      <c r="G14" s="447" t="str">
        <f>C19</f>
        <v>Maťko / 
Bernard</v>
      </c>
      <c r="H14" s="447" t="str">
        <f>C20</f>
        <v>Harák / 
Čáp</v>
      </c>
      <c r="I14" s="447" t="str">
        <f>C21</f>
        <v>Marvánek / 
Černý</v>
      </c>
      <c r="J14" s="448" t="str">
        <f>C22</f>
        <v/>
      </c>
      <c r="K14" s="448" t="str">
        <f>C23</f>
        <v/>
      </c>
      <c r="L14" s="449" t="s">
        <v>358</v>
      </c>
      <c r="M14" s="450" t="s">
        <v>359</v>
      </c>
      <c r="N14" s="450"/>
      <c r="O14" s="451" t="s">
        <v>360</v>
      </c>
      <c r="P14" s="452" t="s">
        <v>361</v>
      </c>
      <c r="Q14" s="453" t="s">
        <v>362</v>
      </c>
      <c r="R14" s="454" t="s">
        <v>363</v>
      </c>
      <c r="S14" s="455" t="s">
        <v>364</v>
      </c>
      <c r="T14" s="456"/>
      <c r="U14" s="454" t="s">
        <v>365</v>
      </c>
      <c r="V14" s="457" t="s">
        <v>366</v>
      </c>
      <c r="W14" s="458" t="s">
        <v>367</v>
      </c>
      <c r="X14" s="327"/>
    </row>
    <row r="15" spans="1:24" ht="3.75" customHeight="1" thickBot="1">
      <c r="A15" s="304"/>
      <c r="B15" s="329" t="str">
        <f>VLOOKUP(B16-1,'[1]pravidla turnaje'!$A$64:$B$83,2,0)</f>
        <v>B</v>
      </c>
      <c r="C15" s="459"/>
      <c r="D15" s="331">
        <f>B16</f>
        <v>21</v>
      </c>
      <c r="E15" s="332">
        <f>B17</f>
        <v>22</v>
      </c>
      <c r="F15" s="332">
        <f>B18</f>
        <v>23</v>
      </c>
      <c r="G15" s="333">
        <f>B19</f>
        <v>24</v>
      </c>
      <c r="H15" s="332">
        <f>B20</f>
        <v>25</v>
      </c>
      <c r="I15" s="334">
        <f>B21</f>
        <v>26</v>
      </c>
      <c r="J15" s="334">
        <f>B22</f>
        <v>27</v>
      </c>
      <c r="K15" s="334">
        <f>B23</f>
        <v>28</v>
      </c>
      <c r="L15" s="460"/>
      <c r="M15" s="461"/>
      <c r="N15" s="461"/>
      <c r="O15" s="462"/>
      <c r="P15" s="463"/>
      <c r="Q15" s="464" t="s">
        <v>368</v>
      </c>
      <c r="R15" s="465"/>
      <c r="S15" s="465"/>
      <c r="T15" s="465"/>
      <c r="U15" s="465"/>
      <c r="V15" s="466"/>
      <c r="W15" s="467"/>
      <c r="X15" s="309"/>
    </row>
    <row r="16" spans="1:24" ht="39" customHeight="1" thickTop="1">
      <c r="A16" s="304"/>
      <c r="B16" s="468">
        <v>21</v>
      </c>
      <c r="C16" s="469" t="str">
        <f>VLOOKUP($B16,[1]jednotlivci!$C$5:$G$164,5,0)</f>
        <v>Bendek / 
Tluček</v>
      </c>
      <c r="D16" s="470" t="str">
        <f>B15</f>
        <v>B</v>
      </c>
      <c r="E16" s="347" t="str">
        <f>IF(OR([1]Tabulka!E16=":",[1]Tabulka!E16=""),"",CONCATENATE([1]Tabulka!E16,CHAR(10),"(",'[1]Tabulka-skore'!E16,")"))</f>
        <v/>
      </c>
      <c r="F16" s="347" t="str">
        <f>IF(OR([1]Tabulka!F16=":",[1]Tabulka!F16=""),"",CONCATENATE([1]Tabulka!F16,CHAR(10),"(",'[1]Tabulka-skore'!F16,")"))</f>
        <v/>
      </c>
      <c r="G16" s="347" t="str">
        <f>IF(OR([1]Tabulka!G16=":",[1]Tabulka!G16=""),"",CONCATENATE([1]Tabulka!G16,CHAR(10),"(",'[1]Tabulka-skore'!G16,")"))</f>
        <v/>
      </c>
      <c r="H16" s="347" t="str">
        <f>IF(OR([1]Tabulka!H16=":",[1]Tabulka!H16=""),"",CONCATENATE([1]Tabulka!H16,CHAR(10),"(",'[1]Tabulka-skore'!H16,")"))</f>
        <v/>
      </c>
      <c r="I16" s="347" t="str">
        <f>IF(OR([1]Tabulka!I16=":",[1]Tabulka!I16=""),"",CONCATENATE([1]Tabulka!I16,CHAR(10),"(",'[1]Tabulka-skore'!I16,")"))</f>
        <v/>
      </c>
      <c r="J16" s="347" t="str">
        <f>IF(OR([1]Tabulka!J16=":",[1]Tabulka!J16=""),"",CONCATENATE([1]Tabulka!J16,CHAR(10),"(",'[1]Tabulka-skore'!J16,")"))</f>
        <v/>
      </c>
      <c r="K16" s="348" t="str">
        <f>IF(OR([1]Tabulka!K16=":",[1]Tabulka!K16=""),"",CONCATENATE([1]Tabulka!K16,CHAR(10),"(",'[1]Tabulka-skore'!K16,")"))</f>
        <v/>
      </c>
      <c r="L16" s="471" t="str">
        <f>[1]Tabulka!L16</f>
        <v/>
      </c>
      <c r="M16" s="416" t="str">
        <f>IF([1]Tabulka!M16="","",CONCATENATE([1]Tabulka!M16,":",CHAR(10),"(",'[1]Tabulka-skore'!M16,":"))</f>
        <v/>
      </c>
      <c r="N16" s="417" t="str">
        <f>IF([1]Tabulka!N16="","",CONCATENATE([1]Tabulka!N16,CHAR(10),'[1]Tabulka-skore'!N16,")"))</f>
        <v/>
      </c>
      <c r="O16" s="418" t="str">
        <f>IF([1]Tabulka!O16="","",CONCATENATE([1]Tabulka!O16,CHAR(10),"(",'[1]Tabulka-skore'!O16,")"))</f>
        <v/>
      </c>
      <c r="P16" s="419" t="str">
        <f>IF([1]Tabulka!P16="","",IFERROR(CONCATENATE(ROUND([1]Tabulka!P16,2),CHAR(10),"(",ROUND('[1]Tabulka-skore'!P16,2),")"),""))</f>
        <v/>
      </c>
      <c r="Q16" s="472" t="str">
        <f>[1]Tabulka!Q16</f>
        <v/>
      </c>
      <c r="R16" s="473" t="str">
        <f>[1]Tabulka!R16</f>
        <v/>
      </c>
      <c r="S16" s="474" t="str">
        <f>IF([1]Tabulka!S16="","",CONCATENATE([1]Tabulka!S16,":",CHAR(10),"(",'[1]Tabulka-skore'!S16,":"))</f>
        <v/>
      </c>
      <c r="T16" s="475" t="str">
        <f>IF([1]Tabulka!T16="","",CONCATENATE([1]Tabulka!T16,CHAR(10),'[1]Tabulka-skore'!T16,")"))</f>
        <v/>
      </c>
      <c r="U16" s="476" t="str">
        <f>IF([1]Tabulka!U16="","",CONCATENATE([1]Tabulka!U16,CHAR(10),"(",'[1]Tabulka-skore'!U16,")"))</f>
        <v/>
      </c>
      <c r="V16" s="477" t="str">
        <f>IF([1]Tabulka!V16="","",IFERROR(CONCATENATE(ROUND([1]Tabulka!V16,2),CHAR(10),"(",ROUND('[1]Tabulka-skore'!V16,2),")"),""))</f>
        <v/>
      </c>
      <c r="W16" s="360" t="str">
        <f>[1]Tabulka!W16</f>
        <v/>
      </c>
      <c r="X16" s="309"/>
    </row>
    <row r="17" spans="1:24" ht="39" customHeight="1">
      <c r="A17" s="304"/>
      <c r="B17" s="478">
        <v>22</v>
      </c>
      <c r="C17" s="479" t="str">
        <f>VLOOKUP($B17,[1]jednotlivci!$C$5:$G$164,5,0)</f>
        <v>Haspeklo / 
Horáček</v>
      </c>
      <c r="D17" s="480" t="str">
        <f>IF(OR([1]Tabulka!D17=":",[1]Tabulka!D17=""),"",CONCATENATE([1]Tabulka!D17,CHAR(10),"(",'[1]Tabulka-skore'!D17,")"))</f>
        <v/>
      </c>
      <c r="E17" s="481" t="str">
        <f>D16</f>
        <v>B</v>
      </c>
      <c r="F17" s="365" t="str">
        <f>IF(OR([1]Tabulka!F17=":",[1]Tabulka!F17=""),"",CONCATENATE([1]Tabulka!F17,CHAR(10),"(",'[1]Tabulka-skore'!F17,")"))</f>
        <v/>
      </c>
      <c r="G17" s="365" t="str">
        <f>IF(OR([1]Tabulka!G17=":",[1]Tabulka!G17=""),"",CONCATENATE([1]Tabulka!G17,CHAR(10),"(",'[1]Tabulka-skore'!G17,")"))</f>
        <v/>
      </c>
      <c r="H17" s="365" t="str">
        <f>IF(OR([1]Tabulka!H17=":",[1]Tabulka!H17=""),"",CONCATENATE([1]Tabulka!H17,CHAR(10),"(",'[1]Tabulka-skore'!H17,")"))</f>
        <v/>
      </c>
      <c r="I17" s="365" t="str">
        <f>IF(OR([1]Tabulka!I17=":",[1]Tabulka!I17=""),"",CONCATENATE([1]Tabulka!I17,CHAR(10),"(",'[1]Tabulka-skore'!I17,")"))</f>
        <v/>
      </c>
      <c r="J17" s="365" t="str">
        <f>IF(OR([1]Tabulka!J17=":",[1]Tabulka!J17=""),"",CONCATENATE([1]Tabulka!J17,CHAR(10),"(",'[1]Tabulka-skore'!J17,")"))</f>
        <v/>
      </c>
      <c r="K17" s="366" t="str">
        <f>IF(OR([1]Tabulka!K17=":",[1]Tabulka!K17=""),"",CONCATENATE([1]Tabulka!K17,CHAR(10),"(",'[1]Tabulka-skore'!K17,")"))</f>
        <v/>
      </c>
      <c r="L17" s="482" t="str">
        <f>[1]Tabulka!L17</f>
        <v/>
      </c>
      <c r="M17" s="483" t="str">
        <f>IF([1]Tabulka!M17="","",CONCATENATE([1]Tabulka!M17,":",CHAR(10),"(",'[1]Tabulka-skore'!M17,":"))</f>
        <v/>
      </c>
      <c r="N17" s="484" t="str">
        <f>IF([1]Tabulka!N17="","",CONCATENATE([1]Tabulka!N17,CHAR(10),'[1]Tabulka-skore'!N17,")"))</f>
        <v/>
      </c>
      <c r="O17" s="485" t="str">
        <f>IF([1]Tabulka!O17="","",CONCATENATE([1]Tabulka!O17,CHAR(10),"(",'[1]Tabulka-skore'!O17,")"))</f>
        <v/>
      </c>
      <c r="P17" s="486" t="str">
        <f>IF([1]Tabulka!P17="","",IFERROR(CONCATENATE(ROUND([1]Tabulka!P17,2),CHAR(10),"(",ROUND('[1]Tabulka-skore'!P17,2),")"),""))</f>
        <v/>
      </c>
      <c r="Q17" s="487" t="str">
        <f>[1]Tabulka!Q17</f>
        <v/>
      </c>
      <c r="R17" s="488" t="str">
        <f>[1]Tabulka!R17</f>
        <v/>
      </c>
      <c r="S17" s="489" t="str">
        <f>IF([1]Tabulka!S17="","",CONCATENATE([1]Tabulka!S17,":",CHAR(10),"(",'[1]Tabulka-skore'!S17,":"))</f>
        <v/>
      </c>
      <c r="T17" s="490" t="str">
        <f>IF([1]Tabulka!T17="","",CONCATENATE([1]Tabulka!T17,CHAR(10),'[1]Tabulka-skore'!T17,")"))</f>
        <v/>
      </c>
      <c r="U17" s="491" t="str">
        <f>IF([1]Tabulka!U17="","",CONCATENATE([1]Tabulka!U17,CHAR(10),"(",'[1]Tabulka-skore'!U17,")"))</f>
        <v/>
      </c>
      <c r="V17" s="492" t="str">
        <f>IF([1]Tabulka!V17="","",IFERROR(CONCATENATE(ROUND([1]Tabulka!V17,2),CHAR(10),"(",ROUND('[1]Tabulka-skore'!V17,2),")"),""))</f>
        <v/>
      </c>
      <c r="W17" s="378" t="str">
        <f>[1]Tabulka!W17</f>
        <v/>
      </c>
      <c r="X17" s="309"/>
    </row>
    <row r="18" spans="1:24" ht="39" customHeight="1">
      <c r="A18" s="304"/>
      <c r="B18" s="478">
        <v>23</v>
      </c>
      <c r="C18" s="479" t="str">
        <f>VLOOKUP($B18,[1]jednotlivci!$C$5:$G$164,5,0)</f>
        <v>Dóža / 
Mück</v>
      </c>
      <c r="D18" s="480" t="str">
        <f>IF(OR([1]Tabulka!D18=":",[1]Tabulka!D18=""),"",CONCATENATE([1]Tabulka!D18,CHAR(10),"(",'[1]Tabulka-skore'!D18,")"))</f>
        <v/>
      </c>
      <c r="E18" s="493" t="str">
        <f>IF(OR([1]Tabulka!E18=":",[1]Tabulka!E18=""),"",CONCATENATE([1]Tabulka!E18,CHAR(10),"(",'[1]Tabulka-skore'!E18,")"))</f>
        <v/>
      </c>
      <c r="F18" s="481" t="str">
        <f>E17</f>
        <v>B</v>
      </c>
      <c r="G18" s="365" t="str">
        <f>IF(OR([1]Tabulka!G18=":",[1]Tabulka!G18=""),"",CONCATENATE([1]Tabulka!G18,CHAR(10),"(",'[1]Tabulka-skore'!G18,")"))</f>
        <v/>
      </c>
      <c r="H18" s="365" t="str">
        <f>IF(OR([1]Tabulka!H18=":",[1]Tabulka!H18=""),"",CONCATENATE([1]Tabulka!H18,CHAR(10),"(",'[1]Tabulka-skore'!H18,")"))</f>
        <v/>
      </c>
      <c r="I18" s="365" t="str">
        <f>IF(OR([1]Tabulka!I18=":",[1]Tabulka!I18=""),"",CONCATENATE([1]Tabulka!I18,CHAR(10),"(",'[1]Tabulka-skore'!I18,")"))</f>
        <v/>
      </c>
      <c r="J18" s="365" t="str">
        <f>IF(OR([1]Tabulka!J18=":",[1]Tabulka!J18=""),"",CONCATENATE([1]Tabulka!J18,CHAR(10),"(",'[1]Tabulka-skore'!J18,")"))</f>
        <v/>
      </c>
      <c r="K18" s="366" t="str">
        <f>IF(OR([1]Tabulka!K18=":",[1]Tabulka!K18=""),"",CONCATENATE([1]Tabulka!K18,CHAR(10),"(",'[1]Tabulka-skore'!K18,")"))</f>
        <v/>
      </c>
      <c r="L18" s="482" t="str">
        <f>[1]Tabulka!L18</f>
        <v/>
      </c>
      <c r="M18" s="483" t="str">
        <f>IF([1]Tabulka!M18="","",CONCATENATE([1]Tabulka!M18,":",CHAR(10),"(",'[1]Tabulka-skore'!M18,":"))</f>
        <v/>
      </c>
      <c r="N18" s="484" t="str">
        <f>IF([1]Tabulka!N18="","",CONCATENATE([1]Tabulka!N18,CHAR(10),'[1]Tabulka-skore'!N18,")"))</f>
        <v/>
      </c>
      <c r="O18" s="485" t="str">
        <f>IF([1]Tabulka!O18="","",CONCATENATE([1]Tabulka!O18,CHAR(10),"(",'[1]Tabulka-skore'!O18,")"))</f>
        <v/>
      </c>
      <c r="P18" s="486" t="str">
        <f>IF([1]Tabulka!P18="","",IFERROR(CONCATENATE(ROUND([1]Tabulka!P18,2),CHAR(10),"(",ROUND('[1]Tabulka-skore'!P18,2),")"),""))</f>
        <v/>
      </c>
      <c r="Q18" s="487" t="str">
        <f>[1]Tabulka!Q18</f>
        <v/>
      </c>
      <c r="R18" s="488" t="str">
        <f>[1]Tabulka!R18</f>
        <v/>
      </c>
      <c r="S18" s="489" t="str">
        <f>IF([1]Tabulka!S18="","",CONCATENATE([1]Tabulka!S18,":",CHAR(10),"(",'[1]Tabulka-skore'!S18,":"))</f>
        <v/>
      </c>
      <c r="T18" s="490" t="str">
        <f>IF([1]Tabulka!T18="","",CONCATENATE([1]Tabulka!T18,CHAR(10),'[1]Tabulka-skore'!T18,")"))</f>
        <v/>
      </c>
      <c r="U18" s="491" t="str">
        <f>IF([1]Tabulka!U18="","",CONCATENATE([1]Tabulka!U18,CHAR(10),"(",'[1]Tabulka-skore'!U18,")"))</f>
        <v/>
      </c>
      <c r="V18" s="492" t="str">
        <f>IF([1]Tabulka!V18="","",IFERROR(CONCATENATE(ROUND([1]Tabulka!V18,2),CHAR(10),"(",ROUND('[1]Tabulka-skore'!V18,2),")"),""))</f>
        <v/>
      </c>
      <c r="W18" s="378" t="str">
        <f>[1]Tabulka!W18</f>
        <v/>
      </c>
      <c r="X18" s="309"/>
    </row>
    <row r="19" spans="1:24" ht="39" customHeight="1">
      <c r="A19" s="304"/>
      <c r="B19" s="478">
        <v>24</v>
      </c>
      <c r="C19" s="479" t="str">
        <f>VLOOKUP($B19,[1]jednotlivci!$C$5:$G$164,5,0)</f>
        <v>Maťko / 
Bernard</v>
      </c>
      <c r="D19" s="480" t="str">
        <f>IF(OR([1]Tabulka!D19=":",[1]Tabulka!D19=""),"",CONCATENATE([1]Tabulka!D19,CHAR(10),"(",'[1]Tabulka-skore'!D19,")"))</f>
        <v/>
      </c>
      <c r="E19" s="493" t="str">
        <f>IF(OR([1]Tabulka!E19=":",[1]Tabulka!E19=""),"",CONCATENATE([1]Tabulka!E19,CHAR(10),"(",'[1]Tabulka-skore'!E19,")"))</f>
        <v/>
      </c>
      <c r="F19" s="493" t="str">
        <f>IF(OR([1]Tabulka!F19=":",[1]Tabulka!F19=""),"",CONCATENATE([1]Tabulka!F19,CHAR(10),"(",'[1]Tabulka-skore'!F19,")"))</f>
        <v/>
      </c>
      <c r="G19" s="481" t="str">
        <f>F18</f>
        <v>B</v>
      </c>
      <c r="H19" s="365" t="str">
        <f>IF(OR([1]Tabulka!H19=":",[1]Tabulka!H19=""),"",CONCATENATE([1]Tabulka!H19,CHAR(10),"(",'[1]Tabulka-skore'!H19,")"))</f>
        <v/>
      </c>
      <c r="I19" s="365" t="str">
        <f>IF(OR([1]Tabulka!I19=":",[1]Tabulka!I19=""),"",CONCATENATE([1]Tabulka!I19,CHAR(10),"(",'[1]Tabulka-skore'!I19,")"))</f>
        <v/>
      </c>
      <c r="J19" s="365" t="str">
        <f>IF(OR([1]Tabulka!J19=":",[1]Tabulka!J19=""),"",CONCATENATE([1]Tabulka!J19,CHAR(10),"(",'[1]Tabulka-skore'!J19,")"))</f>
        <v/>
      </c>
      <c r="K19" s="366" t="str">
        <f>IF(OR([1]Tabulka!K19=":",[1]Tabulka!K19=""),"",CONCATENATE([1]Tabulka!K19,CHAR(10),"(",'[1]Tabulka-skore'!K19,")"))</f>
        <v/>
      </c>
      <c r="L19" s="482" t="str">
        <f>[1]Tabulka!L19</f>
        <v/>
      </c>
      <c r="M19" s="483" t="str">
        <f>IF([1]Tabulka!M19="","",CONCATENATE([1]Tabulka!M19,":",CHAR(10),"(",'[1]Tabulka-skore'!M19,":"))</f>
        <v/>
      </c>
      <c r="N19" s="484" t="str">
        <f>IF([1]Tabulka!N19="","",CONCATENATE([1]Tabulka!N19,CHAR(10),'[1]Tabulka-skore'!N19,")"))</f>
        <v/>
      </c>
      <c r="O19" s="485" t="str">
        <f>IF([1]Tabulka!O19="","",CONCATENATE([1]Tabulka!O19,CHAR(10),"(",'[1]Tabulka-skore'!O19,")"))</f>
        <v/>
      </c>
      <c r="P19" s="486" t="str">
        <f>IF([1]Tabulka!P19="","",IFERROR(CONCATENATE(ROUND([1]Tabulka!P19,2),CHAR(10),"(",ROUND('[1]Tabulka-skore'!P19,2),")"),""))</f>
        <v/>
      </c>
      <c r="Q19" s="487" t="str">
        <f>[1]Tabulka!Q19</f>
        <v/>
      </c>
      <c r="R19" s="488" t="str">
        <f>[1]Tabulka!R19</f>
        <v/>
      </c>
      <c r="S19" s="489" t="str">
        <f>IF([1]Tabulka!S19="","",CONCATENATE([1]Tabulka!S19,":",CHAR(10),"(",'[1]Tabulka-skore'!S19,":"))</f>
        <v/>
      </c>
      <c r="T19" s="490" t="str">
        <f>IF([1]Tabulka!T19="","",CONCATENATE([1]Tabulka!T19,CHAR(10),'[1]Tabulka-skore'!T19,")"))</f>
        <v/>
      </c>
      <c r="U19" s="491" t="str">
        <f>IF([1]Tabulka!U19="","",CONCATENATE([1]Tabulka!U19,CHAR(10),"(",'[1]Tabulka-skore'!U19,")"))</f>
        <v/>
      </c>
      <c r="V19" s="492" t="str">
        <f>IF([1]Tabulka!V19="","",IFERROR(CONCATENATE(ROUND([1]Tabulka!V19,2),CHAR(10),"(",ROUND('[1]Tabulka-skore'!V19,2),")"),""))</f>
        <v/>
      </c>
      <c r="W19" s="378" t="str">
        <f>[1]Tabulka!W19</f>
        <v/>
      </c>
      <c r="X19" s="309"/>
    </row>
    <row r="20" spans="1:24" ht="39" customHeight="1">
      <c r="A20" s="304"/>
      <c r="B20" s="478">
        <v>25</v>
      </c>
      <c r="C20" s="494" t="str">
        <f>VLOOKUP($B20,[1]jednotlivci!$C$5:$G$164,5,0)</f>
        <v>Harák / 
Čáp</v>
      </c>
      <c r="D20" s="495" t="str">
        <f>IF(OR([1]Tabulka!D20=":",[1]Tabulka!D20=""),"",CONCATENATE([1]Tabulka!D20,CHAR(10),"(",'[1]Tabulka-skore'!D20,")"))</f>
        <v/>
      </c>
      <c r="E20" s="496" t="str">
        <f>IF(OR([1]Tabulka!E20=":",[1]Tabulka!E20=""),"",CONCATENATE([1]Tabulka!E20,CHAR(10),"(",'[1]Tabulka-skore'!E20,")"))</f>
        <v/>
      </c>
      <c r="F20" s="496" t="str">
        <f>IF(OR([1]Tabulka!F20=":",[1]Tabulka!F20=""),"",CONCATENATE([1]Tabulka!F20,CHAR(10),"(",'[1]Tabulka-skore'!F20,")"))</f>
        <v/>
      </c>
      <c r="G20" s="496" t="str">
        <f>IF(OR([1]Tabulka!G20=":",[1]Tabulka!G20=""),"",CONCATENATE([1]Tabulka!G20,CHAR(10),"(",'[1]Tabulka-skore'!G20,")"))</f>
        <v/>
      </c>
      <c r="H20" s="497" t="str">
        <f>G19</f>
        <v>B</v>
      </c>
      <c r="I20" s="381" t="str">
        <f>IF(OR([1]Tabulka!I20=":",[1]Tabulka!I20=""),"",CONCATENATE([1]Tabulka!I20,CHAR(10),"(",'[1]Tabulka-skore'!I20,")"))</f>
        <v/>
      </c>
      <c r="J20" s="381" t="str">
        <f>IF(OR([1]Tabulka!J20=":",[1]Tabulka!J20=""),"",CONCATENATE([1]Tabulka!J20,CHAR(10),"(",'[1]Tabulka-skore'!J20,")"))</f>
        <v/>
      </c>
      <c r="K20" s="383" t="str">
        <f>IF(OR([1]Tabulka!K20=":",[1]Tabulka!K20=""),"",CONCATENATE([1]Tabulka!K20,CHAR(10),"(",'[1]Tabulka-skore'!K20,")"))</f>
        <v/>
      </c>
      <c r="L20" s="498" t="str">
        <f>[1]Tabulka!L20</f>
        <v/>
      </c>
      <c r="M20" s="385" t="str">
        <f>IF([1]Tabulka!M20="","",CONCATENATE([1]Tabulka!M20,":",CHAR(10),"(",'[1]Tabulka-skore'!M20,":"))</f>
        <v/>
      </c>
      <c r="N20" s="386" t="str">
        <f>IF([1]Tabulka!N20="","",CONCATENATE([1]Tabulka!N20,CHAR(10),'[1]Tabulka-skore'!N20,")"))</f>
        <v/>
      </c>
      <c r="O20" s="387" t="str">
        <f>IF([1]Tabulka!O20="","",CONCATENATE([1]Tabulka!O20,CHAR(10),"(",'[1]Tabulka-skore'!O20,")"))</f>
        <v/>
      </c>
      <c r="P20" s="388" t="str">
        <f>IF([1]Tabulka!P20="","",IFERROR(CONCATENATE(ROUND([1]Tabulka!P20,2),CHAR(10),"(",ROUND('[1]Tabulka-skore'!P20,2),")"),""))</f>
        <v/>
      </c>
      <c r="Q20" s="499" t="str">
        <f>[1]Tabulka!Q20</f>
        <v/>
      </c>
      <c r="R20" s="500" t="str">
        <f>[1]Tabulka!R20</f>
        <v/>
      </c>
      <c r="S20" s="501" t="str">
        <f>IF([1]Tabulka!S20="","",CONCATENATE([1]Tabulka!S20,":",CHAR(10),"(",'[1]Tabulka-skore'!S20,":"))</f>
        <v/>
      </c>
      <c r="T20" s="502" t="str">
        <f>IF([1]Tabulka!T20="","",CONCATENATE([1]Tabulka!T20,CHAR(10),'[1]Tabulka-skore'!T20,")"))</f>
        <v/>
      </c>
      <c r="U20" s="500" t="str">
        <f>IF([1]Tabulka!U20="","",CONCATENATE([1]Tabulka!U20,CHAR(10),"(",'[1]Tabulka-skore'!U20,")"))</f>
        <v/>
      </c>
      <c r="V20" s="503" t="str">
        <f>IF([1]Tabulka!V20="","",IFERROR(CONCATENATE(ROUND([1]Tabulka!V20,2),CHAR(10),"(",ROUND('[1]Tabulka-skore'!V20,2),")"),""))</f>
        <v/>
      </c>
      <c r="W20" s="394" t="str">
        <f>[1]Tabulka!W20</f>
        <v/>
      </c>
      <c r="X20" s="309"/>
    </row>
    <row r="21" spans="1:24" ht="39" customHeight="1" thickBot="1">
      <c r="A21" s="304"/>
      <c r="B21" s="478">
        <v>26</v>
      </c>
      <c r="C21" s="504" t="str">
        <f>VLOOKUP($B21,[1]jednotlivci!$C$5:$G$164,5,0)</f>
        <v>Marvánek / 
Černý</v>
      </c>
      <c r="D21" s="505" t="str">
        <f>IF(OR([1]Tabulka!D21=":",[1]Tabulka!D21=""),"",CONCATENATE([1]Tabulka!D21,CHAR(10),"(",'[1]Tabulka-skore'!D21,")"))</f>
        <v/>
      </c>
      <c r="E21" s="506" t="str">
        <f>IF(OR([1]Tabulka!E21=":",[1]Tabulka!E21=""),"",CONCATENATE([1]Tabulka!E21,CHAR(10),"(",'[1]Tabulka-skore'!E21,")"))</f>
        <v/>
      </c>
      <c r="F21" s="506" t="str">
        <f>IF(OR([1]Tabulka!F21=":",[1]Tabulka!F21=""),"",CONCATENATE([1]Tabulka!F21,CHAR(10),"(",'[1]Tabulka-skore'!F21,")"))</f>
        <v/>
      </c>
      <c r="G21" s="506" t="str">
        <f>IF(OR([1]Tabulka!G21=":",[1]Tabulka!G21=""),"",CONCATENATE([1]Tabulka!G21,CHAR(10),"(",'[1]Tabulka-skore'!G21,")"))</f>
        <v/>
      </c>
      <c r="H21" s="506" t="str">
        <f>IF(OR([1]Tabulka!H21=":",[1]Tabulka!H21=""),"",CONCATENATE([1]Tabulka!H21,CHAR(10),"(",'[1]Tabulka-skore'!H21,")"))</f>
        <v/>
      </c>
      <c r="I21" s="507" t="str">
        <f>H20</f>
        <v>B</v>
      </c>
      <c r="J21" s="397" t="str">
        <f>IF(OR([1]Tabulka!J21=":",[1]Tabulka!J21=""),"",CONCATENATE([1]Tabulka!J21,CHAR(10),"(",'[1]Tabulka-skore'!J21,")"))</f>
        <v/>
      </c>
      <c r="K21" s="399" t="str">
        <f>IF(OR([1]Tabulka!K21=":",[1]Tabulka!K21=""),"",CONCATENATE([1]Tabulka!K21,CHAR(10),"(",'[1]Tabulka-skore'!K21,")"))</f>
        <v/>
      </c>
      <c r="L21" s="508" t="str">
        <f>[1]Tabulka!L21</f>
        <v/>
      </c>
      <c r="M21" s="401" t="str">
        <f>IF([1]Tabulka!M21="","",CONCATENATE([1]Tabulka!M21,":",CHAR(10),"(",'[1]Tabulka-skore'!M21,":"))</f>
        <v/>
      </c>
      <c r="N21" s="402" t="str">
        <f>IF([1]Tabulka!N21="","",CONCATENATE([1]Tabulka!N21,CHAR(10),'[1]Tabulka-skore'!N21,")"))</f>
        <v/>
      </c>
      <c r="O21" s="403" t="str">
        <f>IF([1]Tabulka!O21="","",CONCATENATE([1]Tabulka!O21,CHAR(10),"(",'[1]Tabulka-skore'!O21,")"))</f>
        <v/>
      </c>
      <c r="P21" s="404" t="str">
        <f>IF([1]Tabulka!P21="","",IFERROR(CONCATENATE(ROUND([1]Tabulka!P21,2),CHAR(10),"(",ROUND('[1]Tabulka-skore'!P21,2),")"),""))</f>
        <v/>
      </c>
      <c r="Q21" s="509" t="str">
        <f>[1]Tabulka!Q21</f>
        <v/>
      </c>
      <c r="R21" s="510" t="str">
        <f>[1]Tabulka!R21</f>
        <v/>
      </c>
      <c r="S21" s="511" t="str">
        <f>IF([1]Tabulka!S21="","",CONCATENATE([1]Tabulka!S21,":",CHAR(10),"(",'[1]Tabulka-skore'!S21,":"))</f>
        <v/>
      </c>
      <c r="T21" s="512" t="str">
        <f>IF([1]Tabulka!T21="","",CONCATENATE([1]Tabulka!T21,CHAR(10),'[1]Tabulka-skore'!T21,")"))</f>
        <v/>
      </c>
      <c r="U21" s="510" t="str">
        <f>IF([1]Tabulka!U21="","",CONCATENATE([1]Tabulka!U21,CHAR(10),"(",'[1]Tabulka-skore'!U21,")"))</f>
        <v/>
      </c>
      <c r="V21" s="513" t="str">
        <f>IF([1]Tabulka!V21="","",IFERROR(CONCATENATE(ROUND([1]Tabulka!V21,2),CHAR(10),"(",ROUND('[1]Tabulka-skore'!V21,2),")"),""))</f>
        <v/>
      </c>
      <c r="W21" s="410" t="str">
        <f>[1]Tabulka!W21</f>
        <v/>
      </c>
      <c r="X21" s="309"/>
    </row>
    <row r="22" spans="1:24" ht="36" hidden="1" customHeight="1">
      <c r="A22" s="304"/>
      <c r="B22" s="478">
        <v>27</v>
      </c>
      <c r="C22" s="514" t="str">
        <f>VLOOKUP($B22,[1]jednotlivci!$C$5:$G$164,5,0)</f>
        <v/>
      </c>
      <c r="D22" s="515" t="str">
        <f>IF(OR([1]Tabulka!D22=":",[1]Tabulka!D22=""),"",CONCATENATE([1]Tabulka!D22,CHAR(10),"(",'[1]Tabulka-skore'!D22,")"))</f>
        <v/>
      </c>
      <c r="E22" s="516" t="str">
        <f>IF(OR([1]Tabulka!E22=":",[1]Tabulka!E22=""),"",CONCATENATE([1]Tabulka!E22,CHAR(10),"(",'[1]Tabulka-skore'!E22,")"))</f>
        <v/>
      </c>
      <c r="F22" s="516" t="str">
        <f>IF(OR([1]Tabulka!F22=":",[1]Tabulka!F22=""),"",CONCATENATE([1]Tabulka!F22,CHAR(10),"(",'[1]Tabulka-skore'!F22,")"))</f>
        <v/>
      </c>
      <c r="G22" s="516" t="str">
        <f>IF(OR([1]Tabulka!G22=":",[1]Tabulka!G22=""),"",CONCATENATE([1]Tabulka!G22,CHAR(10),"(",'[1]Tabulka-skore'!G22,")"))</f>
        <v/>
      </c>
      <c r="H22" s="516" t="str">
        <f>IF(OR([1]Tabulka!H22=":",[1]Tabulka!H22=""),"",CONCATENATE([1]Tabulka!H22,CHAR(10),"(",'[1]Tabulka-skore'!H22,")"))</f>
        <v/>
      </c>
      <c r="I22" s="516" t="str">
        <f>IF(OR([1]Tabulka!I22=":",[1]Tabulka!I22=""),"",CONCATENATE([1]Tabulka!I22,CHAR(10),"(",'[1]Tabulka-skore'!I22,")"))</f>
        <v/>
      </c>
      <c r="J22" s="517" t="str">
        <f>I21</f>
        <v>B</v>
      </c>
      <c r="K22" s="415" t="str">
        <f>IF(OR([1]Tabulka!K22=":",[1]Tabulka!K22=""),"",CONCATENATE([1]Tabulka!K22,CHAR(10),"(",'[1]Tabulka-skore'!K22,")"))</f>
        <v/>
      </c>
      <c r="L22" s="349" t="str">
        <f>[1]Tabulka!L22</f>
        <v/>
      </c>
      <c r="M22" s="416" t="str">
        <f>IF([1]Tabulka!M22="","",CONCATENATE([1]Tabulka!M22,":",CHAR(10),"(",'[1]Tabulka-skore'!M22,":"))</f>
        <v/>
      </c>
      <c r="N22" s="417" t="str">
        <f>IF([1]Tabulka!N22="","",CONCATENATE([1]Tabulka!N22,CHAR(10),'[1]Tabulka-skore'!N22,")"))</f>
        <v/>
      </c>
      <c r="O22" s="418" t="str">
        <f>IF([1]Tabulka!O22="","",CONCATENATE([1]Tabulka!O22,CHAR(10),"(",'[1]Tabulka-skore'!O22,")"))</f>
        <v/>
      </c>
      <c r="P22" s="419" t="str">
        <f>IF([1]Tabulka!P22="","",IFERROR(CONCATENATE(ROUND([1]Tabulka!P22,2),CHAR(10),"(",ROUND('[1]Tabulka-skore'!P22,2),")"),""))</f>
        <v/>
      </c>
      <c r="Q22" s="354" t="str">
        <f>[1]Tabulka!Q22</f>
        <v/>
      </c>
      <c r="R22" s="358" t="str">
        <f>[1]Tabulka!R22</f>
        <v/>
      </c>
      <c r="S22" s="356" t="str">
        <f>IF([1]Tabulka!S22="","",CONCATENATE([1]Tabulka!S22,":",CHAR(10),"(",'[1]Tabulka-skore'!S22,":"))</f>
        <v/>
      </c>
      <c r="T22" s="357" t="str">
        <f>IF([1]Tabulka!T22="","",CONCATENATE([1]Tabulka!T22,CHAR(10),'[1]Tabulka-skore'!T22,")"))</f>
        <v/>
      </c>
      <c r="U22" s="358" t="str">
        <f>IF([1]Tabulka!U22="","",CONCATENATE([1]Tabulka!U22,CHAR(10),"(",'[1]Tabulka-skore'!U22,")"))</f>
        <v/>
      </c>
      <c r="V22" s="359" t="str">
        <f>IF([1]Tabulka!V22="","",IFERROR(CONCATENATE(ROUND([1]Tabulka!V22,2),CHAR(10),"(",ROUND('[1]Tabulka-skore'!V22,2),")"),""))</f>
        <v/>
      </c>
      <c r="W22" s="420" t="str">
        <f>[1]Tabulka!W22</f>
        <v/>
      </c>
      <c r="X22" s="309"/>
    </row>
    <row r="23" spans="1:24" ht="33.75" hidden="1" customHeight="1">
      <c r="A23" s="304"/>
      <c r="B23" s="518">
        <v>28</v>
      </c>
      <c r="C23" s="519" t="str">
        <f>VLOOKUP($B23,[1]jednotlivci!$C$5:$G$164,5,0)</f>
        <v/>
      </c>
      <c r="D23" s="505" t="str">
        <f>IF(OR([1]Tabulka!D23=":",[1]Tabulka!D23=""),"",CONCATENATE([1]Tabulka!D23,CHAR(10),"(",'[1]Tabulka-skore'!D23,")"))</f>
        <v/>
      </c>
      <c r="E23" s="506" t="str">
        <f>IF(OR([1]Tabulka!E23=":",[1]Tabulka!E23=""),"",CONCATENATE([1]Tabulka!E23,CHAR(10),"(",'[1]Tabulka-skore'!E23,")"))</f>
        <v/>
      </c>
      <c r="F23" s="506" t="str">
        <f>IF(OR([1]Tabulka!F23=":",[1]Tabulka!F23=""),"",CONCATENATE([1]Tabulka!F23,CHAR(10),"(",'[1]Tabulka-skore'!F23,")"))</f>
        <v/>
      </c>
      <c r="G23" s="506" t="str">
        <f>IF(OR([1]Tabulka!G23=":",[1]Tabulka!G23=""),"",CONCATENATE([1]Tabulka!G23,CHAR(10),"(",'[1]Tabulka-skore'!G23,")"))</f>
        <v/>
      </c>
      <c r="H23" s="506" t="str">
        <f>IF(OR([1]Tabulka!H23=":",[1]Tabulka!H23=""),"",CONCATENATE([1]Tabulka!H23,CHAR(10),"(",'[1]Tabulka-skore'!H23,")"))</f>
        <v/>
      </c>
      <c r="I23" s="506" t="str">
        <f>IF(OR([1]Tabulka!I23=":",[1]Tabulka!I23=""),"",CONCATENATE([1]Tabulka!I23,CHAR(10),"(",'[1]Tabulka-skore'!I23,")"))</f>
        <v/>
      </c>
      <c r="J23" s="506" t="str">
        <f>IF(OR([1]Tabulka!J23=":",[1]Tabulka!J23=""),"",CONCATENATE([1]Tabulka!J23,CHAR(10),"(",'[1]Tabulka-skore'!J23,")"))</f>
        <v/>
      </c>
      <c r="K23" s="520" t="str">
        <f>J22</f>
        <v>B</v>
      </c>
      <c r="L23" s="400" t="str">
        <f>[1]Tabulka!L23</f>
        <v/>
      </c>
      <c r="M23" s="401" t="str">
        <f>IF([1]Tabulka!M23="","",CONCATENATE([1]Tabulka!M23,":",CHAR(10),"(",'[1]Tabulka-skore'!M23,":"))</f>
        <v/>
      </c>
      <c r="N23" s="402" t="str">
        <f>IF([1]Tabulka!N23="","",CONCATENATE([1]Tabulka!N23,CHAR(10),'[1]Tabulka-skore'!N23,")"))</f>
        <v/>
      </c>
      <c r="O23" s="403" t="str">
        <f>IF([1]Tabulka!O23="","",CONCATENATE([1]Tabulka!O23,CHAR(10),"(",'[1]Tabulka-skore'!O23,")"))</f>
        <v/>
      </c>
      <c r="P23" s="404" t="str">
        <f>IF([1]Tabulka!P23="","",IFERROR(CONCATENATE(ROUND([1]Tabulka!P23,2),CHAR(10),"(",ROUND('[1]Tabulka-skore'!P23,2),")"),""))</f>
        <v/>
      </c>
      <c r="Q23" s="405" t="str">
        <f>[1]Tabulka!Q23</f>
        <v/>
      </c>
      <c r="R23" s="406" t="str">
        <f>[1]Tabulka!R23</f>
        <v/>
      </c>
      <c r="S23" s="407" t="str">
        <f>IF([1]Tabulka!S23="","",CONCATENATE([1]Tabulka!S23,":",CHAR(10),"(",'[1]Tabulka-skore'!S23,":"))</f>
        <v/>
      </c>
      <c r="T23" s="408" t="str">
        <f>IF([1]Tabulka!T23="","",CONCATENATE([1]Tabulka!T23,CHAR(10),'[1]Tabulka-skore'!T23,")"))</f>
        <v/>
      </c>
      <c r="U23" s="406" t="str">
        <f>IF([1]Tabulka!U23="","",CONCATENATE([1]Tabulka!U23,CHAR(10),"(",'[1]Tabulka-skore'!U23,")"))</f>
        <v/>
      </c>
      <c r="V23" s="409" t="str">
        <f>IF([1]Tabulka!V23="","",IFERROR(CONCATENATE(ROUND([1]Tabulka!V23,2),CHAR(10),"(",ROUND('[1]Tabulka-skore'!V23,2),")"),""))</f>
        <v/>
      </c>
      <c r="W23" s="378" t="str">
        <f>[1]Tabulka!W23</f>
        <v/>
      </c>
      <c r="X23" s="309"/>
    </row>
    <row r="24" spans="1:24" ht="5" customHeight="1">
      <c r="A24" s="304"/>
      <c r="B24" s="521"/>
      <c r="C24" s="425"/>
      <c r="D24" s="522"/>
      <c r="E24" s="522"/>
      <c r="F24" s="522"/>
      <c r="G24" s="522"/>
      <c r="H24" s="522"/>
      <c r="I24" s="522"/>
      <c r="J24" s="522"/>
      <c r="K24" s="523"/>
      <c r="L24" s="524"/>
      <c r="M24" s="525"/>
      <c r="N24" s="526"/>
      <c r="O24" s="524"/>
      <c r="P24" s="524"/>
      <c r="Q24" s="527"/>
      <c r="R24" s="527"/>
      <c r="S24" s="528"/>
      <c r="T24" s="529"/>
      <c r="U24" s="527"/>
      <c r="V24" s="527"/>
      <c r="W24" s="524"/>
      <c r="X24" s="309"/>
    </row>
    <row r="25" spans="1:24" ht="5" customHeight="1" thickBot="1">
      <c r="A25" s="304"/>
      <c r="B25" s="521"/>
      <c r="C25" s="425"/>
      <c r="D25" s="522"/>
      <c r="E25" s="522"/>
      <c r="F25" s="522"/>
      <c r="G25" s="522"/>
      <c r="H25" s="522"/>
      <c r="I25" s="522"/>
      <c r="J25" s="522"/>
      <c r="K25" s="523"/>
      <c r="L25" s="428"/>
      <c r="M25" s="530"/>
      <c r="N25" s="531"/>
      <c r="O25" s="428"/>
      <c r="P25" s="428"/>
      <c r="Q25" s="532"/>
      <c r="R25" s="532"/>
      <c r="S25" s="533"/>
      <c r="T25" s="534"/>
      <c r="U25" s="532"/>
      <c r="V25" s="532"/>
      <c r="W25" s="428"/>
      <c r="X25" s="309"/>
    </row>
    <row r="26" spans="1:24" ht="86.25" customHeight="1">
      <c r="A26" s="304"/>
      <c r="B26" s="312"/>
      <c r="C26" s="535" t="str">
        <f>D28</f>
        <v>C</v>
      </c>
      <c r="D26" s="536" t="str">
        <f>C28</f>
        <v>Uher / 
Málek</v>
      </c>
      <c r="E26" s="537" t="str">
        <f>C29</f>
        <v>Stummer / 
Hlava</v>
      </c>
      <c r="F26" s="537" t="str">
        <f>C30</f>
        <v>Beneš / 
Hašpl</v>
      </c>
      <c r="G26" s="537" t="str">
        <f>C31</f>
        <v>Vacek / 
Svoboda</v>
      </c>
      <c r="H26" s="537" t="str">
        <f>C32</f>
        <v>Drtina / 
Ordoš</v>
      </c>
      <c r="I26" s="537" t="str">
        <f>C33</f>
        <v>Nový / 
Onufer</v>
      </c>
      <c r="J26" s="538" t="str">
        <f>C34</f>
        <v/>
      </c>
      <c r="K26" s="538" t="str">
        <f>C35</f>
        <v/>
      </c>
      <c r="L26" s="539" t="s">
        <v>358</v>
      </c>
      <c r="M26" s="540" t="s">
        <v>359</v>
      </c>
      <c r="N26" s="540"/>
      <c r="O26" s="541" t="s">
        <v>360</v>
      </c>
      <c r="P26" s="542" t="s">
        <v>361</v>
      </c>
      <c r="Q26" s="543" t="s">
        <v>362</v>
      </c>
      <c r="R26" s="544" t="s">
        <v>363</v>
      </c>
      <c r="S26" s="545" t="s">
        <v>364</v>
      </c>
      <c r="T26" s="546"/>
      <c r="U26" s="544" t="s">
        <v>365</v>
      </c>
      <c r="V26" s="547" t="s">
        <v>366</v>
      </c>
      <c r="W26" s="548" t="s">
        <v>367</v>
      </c>
      <c r="X26" s="309"/>
    </row>
    <row r="27" spans="1:24" ht="3.75" customHeight="1" thickBot="1">
      <c r="A27" s="304"/>
      <c r="B27" s="329" t="str">
        <f>VLOOKUP(B28-1,'[1]pravidla turnaje'!$A$64:$B$83,2,0)</f>
        <v>C</v>
      </c>
      <c r="C27" s="549"/>
      <c r="D27" s="331">
        <f>B28</f>
        <v>31</v>
      </c>
      <c r="E27" s="332">
        <f>B29</f>
        <v>32</v>
      </c>
      <c r="F27" s="332">
        <f>B30</f>
        <v>33</v>
      </c>
      <c r="G27" s="333">
        <f>B31</f>
        <v>34</v>
      </c>
      <c r="H27" s="332">
        <f>B32</f>
        <v>35</v>
      </c>
      <c r="I27" s="332">
        <f>B33</f>
        <v>36</v>
      </c>
      <c r="J27" s="334">
        <f>B34</f>
        <v>37</v>
      </c>
      <c r="K27" s="334">
        <f>B35</f>
        <v>38</v>
      </c>
      <c r="L27" s="550"/>
      <c r="M27" s="551"/>
      <c r="N27" s="552"/>
      <c r="O27" s="553"/>
      <c r="P27" s="554"/>
      <c r="Q27" s="555" t="s">
        <v>368</v>
      </c>
      <c r="R27" s="556"/>
      <c r="S27" s="556"/>
      <c r="T27" s="556"/>
      <c r="U27" s="556"/>
      <c r="V27" s="557"/>
      <c r="W27" s="558"/>
      <c r="X27" s="309"/>
    </row>
    <row r="28" spans="1:24" ht="39" customHeight="1" thickTop="1">
      <c r="A28" s="304"/>
      <c r="B28" s="559">
        <v>31</v>
      </c>
      <c r="C28" s="560" t="str">
        <f>VLOOKUP($B28,[1]jednotlivci!$C$5:$G$164,5,0)</f>
        <v>Uher / 
Málek</v>
      </c>
      <c r="D28" s="561" t="str">
        <f>B27</f>
        <v>C</v>
      </c>
      <c r="E28" s="347" t="str">
        <f>IF(OR([1]Tabulka!E28=":",[1]Tabulka!E28=""),"",CONCATENATE([1]Tabulka!E28,CHAR(10),"(",'[1]Tabulka-skore'!E28,")"))</f>
        <v/>
      </c>
      <c r="F28" s="347" t="str">
        <f>IF(OR([1]Tabulka!F28=":",[1]Tabulka!F28=""),"",CONCATENATE([1]Tabulka!F28,CHAR(10),"(",'[1]Tabulka-skore'!F28,")"))</f>
        <v/>
      </c>
      <c r="G28" s="347" t="str">
        <f>IF(OR([1]Tabulka!G28=":",[1]Tabulka!G28=""),"",CONCATENATE([1]Tabulka!G28,CHAR(10),"(",'[1]Tabulka-skore'!G28,")"))</f>
        <v/>
      </c>
      <c r="H28" s="347" t="str">
        <f>IF(OR([1]Tabulka!H28=":",[1]Tabulka!H28=""),"",CONCATENATE([1]Tabulka!H28,CHAR(10),"(",'[1]Tabulka-skore'!H28,")"))</f>
        <v/>
      </c>
      <c r="I28" s="347" t="str">
        <f>IF(OR([1]Tabulka!I28=":",[1]Tabulka!I28=""),"",CONCATENATE([1]Tabulka!I28,CHAR(10),"(",'[1]Tabulka-skore'!I28,")"))</f>
        <v/>
      </c>
      <c r="J28" s="347" t="str">
        <f>IF(OR([1]Tabulka!J28=":",[1]Tabulka!J28=""),"",CONCATENATE([1]Tabulka!J28,CHAR(10),"(",'[1]Tabulka-skore'!J28,")"))</f>
        <v/>
      </c>
      <c r="K28" s="348" t="str">
        <f>IF(OR([1]Tabulka!K28=":",[1]Tabulka!K28=""),"",CONCATENATE([1]Tabulka!K28,CHAR(10),"(",'[1]Tabulka-skore'!K28,")"))</f>
        <v/>
      </c>
      <c r="L28" s="349" t="str">
        <f>[1]Tabulka!L28</f>
        <v/>
      </c>
      <c r="M28" s="350" t="str">
        <f>IF([1]Tabulka!M28="","",CONCATENATE([1]Tabulka!M28,":",CHAR(10),"(",'[1]Tabulka-skore'!M28,":"))</f>
        <v/>
      </c>
      <c r="N28" s="351" t="str">
        <f>IF([1]Tabulka!N28="","",CONCATENATE([1]Tabulka!N28,CHAR(10),'[1]Tabulka-skore'!N28,")"))</f>
        <v/>
      </c>
      <c r="O28" s="352" t="str">
        <f>IF([1]Tabulka!O28="","",CONCATENATE([1]Tabulka!O28,CHAR(10),"(",'[1]Tabulka-skore'!O28,")"))</f>
        <v/>
      </c>
      <c r="P28" s="353" t="str">
        <f>IF([1]Tabulka!P28="","",IFERROR(CONCATENATE(ROUND([1]Tabulka!P28,2),CHAR(10),"(",ROUND('[1]Tabulka-skore'!P28,2),")"),""))</f>
        <v/>
      </c>
      <c r="Q28" s="354" t="str">
        <f>[1]Tabulka!Q28</f>
        <v/>
      </c>
      <c r="R28" s="355" t="str">
        <f>[1]Tabulka!R28</f>
        <v/>
      </c>
      <c r="S28" s="356" t="str">
        <f>IF([1]Tabulka!S28="","",CONCATENATE([1]Tabulka!S28,":",CHAR(10),"(",'[1]Tabulka-skore'!S28,":"))</f>
        <v/>
      </c>
      <c r="T28" s="357" t="str">
        <f>IF([1]Tabulka!T28="","",CONCATENATE([1]Tabulka!T28,CHAR(10),'[1]Tabulka-skore'!T28,")"))</f>
        <v/>
      </c>
      <c r="U28" s="358" t="str">
        <f>IF([1]Tabulka!U28="","",CONCATENATE([1]Tabulka!U28,CHAR(10),"(",'[1]Tabulka-skore'!U28,")"))</f>
        <v/>
      </c>
      <c r="V28" s="359" t="str">
        <f>IF([1]Tabulka!V28="","",IFERROR(CONCATENATE(ROUND([1]Tabulka!V28,2),CHAR(10),"(",ROUND('[1]Tabulka-skore'!V28,2),")"),""))</f>
        <v/>
      </c>
      <c r="W28" s="360" t="str">
        <f>[1]Tabulka!W28</f>
        <v/>
      </c>
      <c r="X28" s="309"/>
    </row>
    <row r="29" spans="1:24" ht="39" customHeight="1">
      <c r="A29" s="304"/>
      <c r="B29" s="562">
        <v>32</v>
      </c>
      <c r="C29" s="563" t="str">
        <f>VLOOKUP($B29,[1]jednotlivci!$C$5:$G$164,5,0)</f>
        <v>Stummer / 
Hlava</v>
      </c>
      <c r="D29" s="480" t="str">
        <f>IF(OR([1]Tabulka!D29=":",[1]Tabulka!D29=""),"",CONCATENATE([1]Tabulka!D29,CHAR(10),"(",'[1]Tabulka-skore'!D29,")"))</f>
        <v/>
      </c>
      <c r="E29" s="564" t="str">
        <f>D28</f>
        <v>C</v>
      </c>
      <c r="F29" s="365" t="str">
        <f>IF(OR([1]Tabulka!F29=":",[1]Tabulka!F29=""),"",CONCATENATE([1]Tabulka!F29,CHAR(10),"(",'[1]Tabulka-skore'!F29,")"))</f>
        <v/>
      </c>
      <c r="G29" s="365" t="str">
        <f>IF(OR([1]Tabulka!G29=":",[1]Tabulka!G29=""),"",CONCATENATE([1]Tabulka!G29,CHAR(10),"(",'[1]Tabulka-skore'!G29,")"))</f>
        <v/>
      </c>
      <c r="H29" s="365" t="str">
        <f>IF(OR([1]Tabulka!H29=":",[1]Tabulka!H29=""),"",CONCATENATE([1]Tabulka!H29,CHAR(10),"(",'[1]Tabulka-skore'!H29,")"))</f>
        <v/>
      </c>
      <c r="I29" s="365" t="str">
        <f>IF(OR([1]Tabulka!I29=":",[1]Tabulka!I29=""),"",CONCATENATE([1]Tabulka!I29,CHAR(10),"(",'[1]Tabulka-skore'!I29,")"))</f>
        <v/>
      </c>
      <c r="J29" s="365" t="str">
        <f>IF(OR([1]Tabulka!J29=":",[1]Tabulka!J29=""),"",CONCATENATE([1]Tabulka!J29,CHAR(10),"(",'[1]Tabulka-skore'!J29,")"))</f>
        <v/>
      </c>
      <c r="K29" s="366" t="str">
        <f>IF(OR([1]Tabulka!K29=":",[1]Tabulka!K29=""),"",CONCATENATE([1]Tabulka!K29,CHAR(10),"(",'[1]Tabulka-skore'!K29,")"))</f>
        <v/>
      </c>
      <c r="L29" s="367" t="str">
        <f>[1]Tabulka!L29</f>
        <v/>
      </c>
      <c r="M29" s="368" t="str">
        <f>IF([1]Tabulka!M29="","",CONCATENATE([1]Tabulka!M29,":",CHAR(10),"(",'[1]Tabulka-skore'!M29,":"))</f>
        <v/>
      </c>
      <c r="N29" s="369" t="str">
        <f>IF([1]Tabulka!N29="","",CONCATENATE([1]Tabulka!N29,CHAR(10),'[1]Tabulka-skore'!N29,")"))</f>
        <v/>
      </c>
      <c r="O29" s="370" t="str">
        <f>IF([1]Tabulka!O29="","",CONCATENATE([1]Tabulka!O29,CHAR(10),"(",'[1]Tabulka-skore'!O29,")"))</f>
        <v/>
      </c>
      <c r="P29" s="371" t="str">
        <f>IF([1]Tabulka!P29="","",IFERROR(CONCATENATE(ROUND([1]Tabulka!P29,2),CHAR(10),"(",ROUND('[1]Tabulka-skore'!P29,2),")"),""))</f>
        <v/>
      </c>
      <c r="Q29" s="372" t="str">
        <f>[1]Tabulka!Q29</f>
        <v/>
      </c>
      <c r="R29" s="373" t="str">
        <f>[1]Tabulka!R29</f>
        <v/>
      </c>
      <c r="S29" s="374" t="str">
        <f>IF([1]Tabulka!S29="","",CONCATENATE([1]Tabulka!S29,":",CHAR(10),"(",'[1]Tabulka-skore'!S29,":"))</f>
        <v/>
      </c>
      <c r="T29" s="375" t="str">
        <f>IF([1]Tabulka!T29="","",CONCATENATE([1]Tabulka!T29,CHAR(10),'[1]Tabulka-skore'!T29,")"))</f>
        <v/>
      </c>
      <c r="U29" s="376" t="str">
        <f>IF([1]Tabulka!U29="","",CONCATENATE([1]Tabulka!U29,CHAR(10),"(",'[1]Tabulka-skore'!U29,")"))</f>
        <v/>
      </c>
      <c r="V29" s="377" t="str">
        <f>IF([1]Tabulka!V29="","",IFERROR(CONCATENATE(ROUND([1]Tabulka!V29,2),CHAR(10),"(",ROUND('[1]Tabulka-skore'!V29,2),")"),""))</f>
        <v/>
      </c>
      <c r="W29" s="378" t="str">
        <f>[1]Tabulka!W29</f>
        <v/>
      </c>
      <c r="X29" s="309"/>
    </row>
    <row r="30" spans="1:24" ht="39" customHeight="1">
      <c r="A30" s="304"/>
      <c r="B30" s="562">
        <v>33</v>
      </c>
      <c r="C30" s="563" t="str">
        <f>VLOOKUP($B30,[1]jednotlivci!$C$5:$G$164,5,0)</f>
        <v>Beneš / 
Hašpl</v>
      </c>
      <c r="D30" s="480" t="str">
        <f>IF(OR([1]Tabulka!D30=":",[1]Tabulka!D30=""),"",CONCATENATE([1]Tabulka!D30,CHAR(10),"(",'[1]Tabulka-skore'!D30,")"))</f>
        <v/>
      </c>
      <c r="E30" s="493" t="str">
        <f>IF(OR([1]Tabulka!E30=":",[1]Tabulka!E30=""),"",CONCATENATE([1]Tabulka!E30,CHAR(10),"(",'[1]Tabulka-skore'!E30,")"))</f>
        <v/>
      </c>
      <c r="F30" s="564" t="str">
        <f>E29</f>
        <v>C</v>
      </c>
      <c r="G30" s="365" t="str">
        <f>IF(OR([1]Tabulka!G30=":",[1]Tabulka!G30=""),"",CONCATENATE([1]Tabulka!G30,CHAR(10),"(",'[1]Tabulka-skore'!G30,")"))</f>
        <v/>
      </c>
      <c r="H30" s="365" t="str">
        <f>IF(OR([1]Tabulka!H30=":",[1]Tabulka!H30=""),"",CONCATENATE([1]Tabulka!H30,CHAR(10),"(",'[1]Tabulka-skore'!H30,")"))</f>
        <v/>
      </c>
      <c r="I30" s="365" t="str">
        <f>IF(OR([1]Tabulka!I30=":",[1]Tabulka!I30=""),"",CONCATENATE([1]Tabulka!I30,CHAR(10),"(",'[1]Tabulka-skore'!I30,")"))</f>
        <v/>
      </c>
      <c r="J30" s="365" t="str">
        <f>IF(OR([1]Tabulka!J30=":",[1]Tabulka!J30=""),"",CONCATENATE([1]Tabulka!J30,CHAR(10),"(",'[1]Tabulka-skore'!J30,")"))</f>
        <v/>
      </c>
      <c r="K30" s="366" t="str">
        <f>IF(OR([1]Tabulka!K30=":",[1]Tabulka!K30=""),"",CONCATENATE([1]Tabulka!K30,CHAR(10),"(",'[1]Tabulka-skore'!K30,")"))</f>
        <v/>
      </c>
      <c r="L30" s="367" t="str">
        <f>[1]Tabulka!L30</f>
        <v/>
      </c>
      <c r="M30" s="368" t="str">
        <f>IF([1]Tabulka!M30="","",CONCATENATE([1]Tabulka!M30,":",CHAR(10),"(",'[1]Tabulka-skore'!M30,":"))</f>
        <v/>
      </c>
      <c r="N30" s="369" t="str">
        <f>IF([1]Tabulka!N30="","",CONCATENATE([1]Tabulka!N30,CHAR(10),'[1]Tabulka-skore'!N30,")"))</f>
        <v/>
      </c>
      <c r="O30" s="370" t="str">
        <f>IF([1]Tabulka!O30="","",CONCATENATE([1]Tabulka!O30,CHAR(10),"(",'[1]Tabulka-skore'!O30,")"))</f>
        <v/>
      </c>
      <c r="P30" s="371" t="str">
        <f>IF([1]Tabulka!P30="","",IFERROR(CONCATENATE(ROUND([1]Tabulka!P30,2),CHAR(10),"(",ROUND('[1]Tabulka-skore'!P30,2),")"),""))</f>
        <v/>
      </c>
      <c r="Q30" s="372" t="str">
        <f>[1]Tabulka!Q30</f>
        <v/>
      </c>
      <c r="R30" s="373" t="str">
        <f>[1]Tabulka!R30</f>
        <v/>
      </c>
      <c r="S30" s="374" t="str">
        <f>IF([1]Tabulka!S30="","",CONCATENATE([1]Tabulka!S30,":",CHAR(10),"(",'[1]Tabulka-skore'!S30,":"))</f>
        <v/>
      </c>
      <c r="T30" s="375" t="str">
        <f>IF([1]Tabulka!T30="","",CONCATENATE([1]Tabulka!T30,CHAR(10),'[1]Tabulka-skore'!T30,")"))</f>
        <v/>
      </c>
      <c r="U30" s="376" t="str">
        <f>IF([1]Tabulka!U30="","",CONCATENATE([1]Tabulka!U30,CHAR(10),"(",'[1]Tabulka-skore'!U30,")"))</f>
        <v/>
      </c>
      <c r="V30" s="377" t="str">
        <f>IF([1]Tabulka!V30="","",IFERROR(CONCATENATE(ROUND([1]Tabulka!V30,2),CHAR(10),"(",ROUND('[1]Tabulka-skore'!V30,2),")"),""))</f>
        <v/>
      </c>
      <c r="W30" s="378" t="str">
        <f>[1]Tabulka!W30</f>
        <v/>
      </c>
      <c r="X30" s="309"/>
    </row>
    <row r="31" spans="1:24" ht="39" customHeight="1">
      <c r="A31" s="304"/>
      <c r="B31" s="562">
        <v>34</v>
      </c>
      <c r="C31" s="563" t="str">
        <f>VLOOKUP($B31,[1]jednotlivci!$C$5:$G$164,5,0)</f>
        <v>Vacek / 
Svoboda</v>
      </c>
      <c r="D31" s="480" t="str">
        <f>IF(OR([1]Tabulka!D31=":",[1]Tabulka!D31=""),"",CONCATENATE([1]Tabulka!D31,CHAR(10),"(",'[1]Tabulka-skore'!D31,")"))</f>
        <v/>
      </c>
      <c r="E31" s="493" t="str">
        <f>IF(OR([1]Tabulka!E31=":",[1]Tabulka!E31=""),"",CONCATENATE([1]Tabulka!E31,CHAR(10),"(",'[1]Tabulka-skore'!E31,")"))</f>
        <v/>
      </c>
      <c r="F31" s="493" t="str">
        <f>IF(OR([1]Tabulka!F31=":",[1]Tabulka!F31=""),"",CONCATENATE([1]Tabulka!F31,CHAR(10),"(",'[1]Tabulka-skore'!F31,")"))</f>
        <v/>
      </c>
      <c r="G31" s="564" t="str">
        <f>F30</f>
        <v>C</v>
      </c>
      <c r="H31" s="365" t="str">
        <f>IF(OR([1]Tabulka!H31=":",[1]Tabulka!H31=""),"",CONCATENATE([1]Tabulka!H31,CHAR(10),"(",'[1]Tabulka-skore'!H31,")"))</f>
        <v/>
      </c>
      <c r="I31" s="365" t="str">
        <f>IF(OR([1]Tabulka!I31=":",[1]Tabulka!I31=""),"",CONCATENATE([1]Tabulka!I31,CHAR(10),"(",'[1]Tabulka-skore'!I31,")"))</f>
        <v/>
      </c>
      <c r="J31" s="365" t="str">
        <f>IF(OR([1]Tabulka!J31=":",[1]Tabulka!J31=""),"",CONCATENATE([1]Tabulka!J31,CHAR(10),"(",'[1]Tabulka-skore'!J31,")"))</f>
        <v/>
      </c>
      <c r="K31" s="366" t="str">
        <f>IF(OR([1]Tabulka!K31=":",[1]Tabulka!K31=""),"",CONCATENATE([1]Tabulka!K31,CHAR(10),"(",'[1]Tabulka-skore'!K31,")"))</f>
        <v/>
      </c>
      <c r="L31" s="367" t="str">
        <f>[1]Tabulka!L31</f>
        <v/>
      </c>
      <c r="M31" s="368" t="str">
        <f>IF([1]Tabulka!M31="","",CONCATENATE([1]Tabulka!M31,":",CHAR(10),"(",'[1]Tabulka-skore'!M31,":"))</f>
        <v/>
      </c>
      <c r="N31" s="369" t="str">
        <f>IF([1]Tabulka!N31="","",CONCATENATE([1]Tabulka!N31,CHAR(10),'[1]Tabulka-skore'!N31,")"))</f>
        <v/>
      </c>
      <c r="O31" s="370" t="str">
        <f>IF([1]Tabulka!O31="","",CONCATENATE([1]Tabulka!O31,CHAR(10),"(",'[1]Tabulka-skore'!O31,")"))</f>
        <v/>
      </c>
      <c r="P31" s="371" t="str">
        <f>IF([1]Tabulka!P31="","",IFERROR(CONCATENATE(ROUND([1]Tabulka!P31,2),CHAR(10),"(",ROUND('[1]Tabulka-skore'!P31,2),")"),""))</f>
        <v/>
      </c>
      <c r="Q31" s="372" t="str">
        <f>[1]Tabulka!Q31</f>
        <v/>
      </c>
      <c r="R31" s="373" t="str">
        <f>[1]Tabulka!R31</f>
        <v/>
      </c>
      <c r="S31" s="374" t="str">
        <f>IF([1]Tabulka!S31="","",CONCATENATE([1]Tabulka!S31,":",CHAR(10),"(",'[1]Tabulka-skore'!S31,":"))</f>
        <v/>
      </c>
      <c r="T31" s="375" t="str">
        <f>IF([1]Tabulka!T31="","",CONCATENATE([1]Tabulka!T31,CHAR(10),'[1]Tabulka-skore'!T31,")"))</f>
        <v/>
      </c>
      <c r="U31" s="376" t="str">
        <f>IF([1]Tabulka!U31="","",CONCATENATE([1]Tabulka!U31,CHAR(10),"(",'[1]Tabulka-skore'!U31,")"))</f>
        <v/>
      </c>
      <c r="V31" s="377" t="str">
        <f>IF([1]Tabulka!V31="","",IFERROR(CONCATENATE(ROUND([1]Tabulka!V31,2),CHAR(10),"(",ROUND('[1]Tabulka-skore'!V31,2),")"),""))</f>
        <v/>
      </c>
      <c r="W31" s="378" t="str">
        <f>[1]Tabulka!W31</f>
        <v/>
      </c>
      <c r="X31" s="309"/>
    </row>
    <row r="32" spans="1:24" ht="39" customHeight="1">
      <c r="A32" s="304"/>
      <c r="B32" s="562">
        <v>35</v>
      </c>
      <c r="C32" s="565" t="str">
        <f>VLOOKUP($B32,[1]jednotlivci!$C$5:$G$164,5,0)</f>
        <v>Drtina / 
Ordoš</v>
      </c>
      <c r="D32" s="495" t="str">
        <f>IF(OR([1]Tabulka!D32=":",[1]Tabulka!D32=""),"",CONCATENATE([1]Tabulka!D32,CHAR(10),"(",'[1]Tabulka-skore'!D32,")"))</f>
        <v/>
      </c>
      <c r="E32" s="496" t="str">
        <f>IF(OR([1]Tabulka!E32=":",[1]Tabulka!E32=""),"",CONCATENATE([1]Tabulka!E32,CHAR(10),"(",'[1]Tabulka-skore'!E32,")"))</f>
        <v/>
      </c>
      <c r="F32" s="496" t="str">
        <f>IF(OR([1]Tabulka!F32=":",[1]Tabulka!F32=""),"",CONCATENATE([1]Tabulka!F32,CHAR(10),"(",'[1]Tabulka-skore'!F32,")"))</f>
        <v/>
      </c>
      <c r="G32" s="496" t="str">
        <f>IF(OR([1]Tabulka!G32=":",[1]Tabulka!G32=""),"",CONCATENATE([1]Tabulka!G32,CHAR(10),"(",'[1]Tabulka-skore'!G32,")"))</f>
        <v/>
      </c>
      <c r="H32" s="566" t="str">
        <f>G31</f>
        <v>C</v>
      </c>
      <c r="I32" s="381" t="str">
        <f>IF(OR([1]Tabulka!I32=":",[1]Tabulka!I32=""),"",CONCATENATE([1]Tabulka!I32,CHAR(10),"(",'[1]Tabulka-skore'!I32,")"))</f>
        <v/>
      </c>
      <c r="J32" s="381" t="str">
        <f>IF(OR([1]Tabulka!J32=":",[1]Tabulka!J32=""),"",CONCATENATE([1]Tabulka!J32,CHAR(10),"(",'[1]Tabulka-skore'!J32,")"))</f>
        <v/>
      </c>
      <c r="K32" s="383" t="str">
        <f>IF(OR([1]Tabulka!K32=":",[1]Tabulka!K32=""),"",CONCATENATE([1]Tabulka!K32,CHAR(10),"(",'[1]Tabulka-skore'!K32,")"))</f>
        <v/>
      </c>
      <c r="L32" s="384" t="str">
        <f>[1]Tabulka!L32</f>
        <v/>
      </c>
      <c r="M32" s="385" t="str">
        <f>IF([1]Tabulka!M32="","",CONCATENATE([1]Tabulka!M32,":",CHAR(10),"(",'[1]Tabulka-skore'!M32,":"))</f>
        <v/>
      </c>
      <c r="N32" s="386" t="str">
        <f>IF([1]Tabulka!N32="","",CONCATENATE([1]Tabulka!N32,CHAR(10),'[1]Tabulka-skore'!N32,")"))</f>
        <v/>
      </c>
      <c r="O32" s="387" t="str">
        <f>IF([1]Tabulka!O32="","",CONCATENATE([1]Tabulka!O32,CHAR(10),"(",'[1]Tabulka-skore'!O32,")"))</f>
        <v/>
      </c>
      <c r="P32" s="388" t="str">
        <f>IF([1]Tabulka!P32="","",IFERROR(CONCATENATE(ROUND([1]Tabulka!P32,2),CHAR(10),"(",ROUND('[1]Tabulka-skore'!P32,2),")"),""))</f>
        <v/>
      </c>
      <c r="Q32" s="389" t="str">
        <f>[1]Tabulka!Q32</f>
        <v/>
      </c>
      <c r="R32" s="390" t="str">
        <f>[1]Tabulka!R32</f>
        <v/>
      </c>
      <c r="S32" s="391" t="str">
        <f>IF([1]Tabulka!S32="","",CONCATENATE([1]Tabulka!S32,":",CHAR(10),"(",'[1]Tabulka-skore'!S32,":"))</f>
        <v/>
      </c>
      <c r="T32" s="392" t="str">
        <f>IF([1]Tabulka!T32="","",CONCATENATE([1]Tabulka!T32,CHAR(10),'[1]Tabulka-skore'!T32,")"))</f>
        <v/>
      </c>
      <c r="U32" s="390" t="str">
        <f>IF([1]Tabulka!U32="","",CONCATENATE([1]Tabulka!U32,CHAR(10),"(",'[1]Tabulka-skore'!U32,")"))</f>
        <v/>
      </c>
      <c r="V32" s="393" t="str">
        <f>IF([1]Tabulka!V32="","",IFERROR(CONCATENATE(ROUND([1]Tabulka!V32,2),CHAR(10),"(",ROUND('[1]Tabulka-skore'!V32,2),")"),""))</f>
        <v/>
      </c>
      <c r="W32" s="394" t="str">
        <f>[1]Tabulka!W32</f>
        <v/>
      </c>
      <c r="X32" s="309"/>
    </row>
    <row r="33" spans="1:24" ht="33.75" customHeight="1" thickBot="1">
      <c r="A33" s="304"/>
      <c r="B33" s="562">
        <v>36</v>
      </c>
      <c r="C33" s="567" t="str">
        <f>VLOOKUP($B33,[1]jednotlivci!$C$5:$G$164,5,0)</f>
        <v>Nový / 
Onufer</v>
      </c>
      <c r="D33" s="505" t="str">
        <f>IF(OR([1]Tabulka!D33=":",[1]Tabulka!D33=""),"",CONCATENATE([1]Tabulka!D33,CHAR(10),"(",'[1]Tabulka-skore'!D33,")"))</f>
        <v/>
      </c>
      <c r="E33" s="506" t="str">
        <f>IF(OR([1]Tabulka!E33=":",[1]Tabulka!E33=""),"",CONCATENATE([1]Tabulka!E33,CHAR(10),"(",'[1]Tabulka-skore'!E33,")"))</f>
        <v/>
      </c>
      <c r="F33" s="506" t="str">
        <f>IF(OR([1]Tabulka!F33=":",[1]Tabulka!F33=""),"",CONCATENATE([1]Tabulka!F33,CHAR(10),"(",'[1]Tabulka-skore'!F33,")"))</f>
        <v/>
      </c>
      <c r="G33" s="506" t="str">
        <f>IF(OR([1]Tabulka!G33=":",[1]Tabulka!G33=""),"",CONCATENATE([1]Tabulka!G33,CHAR(10),"(",'[1]Tabulka-skore'!G33,")"))</f>
        <v/>
      </c>
      <c r="H33" s="506" t="str">
        <f>IF(OR([1]Tabulka!H33=":",[1]Tabulka!H33=""),"",CONCATENATE([1]Tabulka!H33,CHAR(10),"(",'[1]Tabulka-skore'!H33,")"))</f>
        <v/>
      </c>
      <c r="I33" s="566" t="str">
        <f>H32</f>
        <v>C</v>
      </c>
      <c r="J33" s="397" t="str">
        <f>IF(OR([1]Tabulka!J33=":",[1]Tabulka!J33=""),"",CONCATENATE([1]Tabulka!J33,CHAR(10),"(",'[1]Tabulka-skore'!J33,")"))</f>
        <v/>
      </c>
      <c r="K33" s="399" t="str">
        <f>IF(OR([1]Tabulka!K33=":",[1]Tabulka!K33=""),"",CONCATENATE([1]Tabulka!K33,CHAR(10),"(",'[1]Tabulka-skore'!K33,")"))</f>
        <v/>
      </c>
      <c r="L33" s="400" t="str">
        <f>[1]Tabulka!L33</f>
        <v/>
      </c>
      <c r="M33" s="401" t="str">
        <f>IF([1]Tabulka!M33="","",CONCATENATE([1]Tabulka!M33,":",CHAR(10),"(",'[1]Tabulka-skore'!M33,":"))</f>
        <v/>
      </c>
      <c r="N33" s="402" t="str">
        <f>IF([1]Tabulka!N33="","",CONCATENATE([1]Tabulka!N33,CHAR(10),'[1]Tabulka-skore'!N33,")"))</f>
        <v/>
      </c>
      <c r="O33" s="403" t="str">
        <f>IF([1]Tabulka!O33="","",CONCATENATE([1]Tabulka!O33,CHAR(10),"(",'[1]Tabulka-skore'!O33,")"))</f>
        <v/>
      </c>
      <c r="P33" s="404" t="str">
        <f>IF([1]Tabulka!P33="","",IFERROR(CONCATENATE(ROUND([1]Tabulka!P33,2),CHAR(10),"(",ROUND('[1]Tabulka-skore'!P33,2),")"),""))</f>
        <v/>
      </c>
      <c r="Q33" s="405" t="str">
        <f>[1]Tabulka!Q33</f>
        <v/>
      </c>
      <c r="R33" s="406" t="str">
        <f>[1]Tabulka!R33</f>
        <v/>
      </c>
      <c r="S33" s="407" t="str">
        <f>IF([1]Tabulka!S33="","",CONCATENATE([1]Tabulka!S33,":",CHAR(10),"(",'[1]Tabulka-skore'!S33,":"))</f>
        <v/>
      </c>
      <c r="T33" s="408" t="str">
        <f>IF([1]Tabulka!T33="","",CONCATENATE([1]Tabulka!T33,CHAR(10),'[1]Tabulka-skore'!T33,")"))</f>
        <v/>
      </c>
      <c r="U33" s="406" t="str">
        <f>IF([1]Tabulka!U33="","",CONCATENATE([1]Tabulka!U33,CHAR(10),"(",'[1]Tabulka-skore'!U33,")"))</f>
        <v/>
      </c>
      <c r="V33" s="409" t="str">
        <f>IF([1]Tabulka!V33="","",IFERROR(CONCATENATE(ROUND([1]Tabulka!V33,2),CHAR(10),"(",ROUND('[1]Tabulka-skore'!V33,2),")"),""))</f>
        <v/>
      </c>
      <c r="W33" s="410" t="str">
        <f>[1]Tabulka!W33</f>
        <v/>
      </c>
      <c r="X33" s="309"/>
    </row>
    <row r="34" spans="1:24" ht="33.75" hidden="1" customHeight="1">
      <c r="A34" s="304"/>
      <c r="B34" s="562">
        <v>37</v>
      </c>
      <c r="C34" s="568" t="str">
        <f>VLOOKUP($B34,[1]jednotlivci!$C$5:$G$164,5,0)</f>
        <v/>
      </c>
      <c r="D34" s="515" t="str">
        <f>IF(OR([1]Tabulka!D34=":",[1]Tabulka!D34=""),"",CONCATENATE([1]Tabulka!D34,CHAR(10),"(",'[1]Tabulka-skore'!D34,")"))</f>
        <v/>
      </c>
      <c r="E34" s="516" t="str">
        <f>IF(OR([1]Tabulka!E34=":",[1]Tabulka!E34=""),"",CONCATENATE([1]Tabulka!E34,CHAR(10),"(",'[1]Tabulka-skore'!E34,")"))</f>
        <v/>
      </c>
      <c r="F34" s="516" t="str">
        <f>IF(OR([1]Tabulka!F34=":",[1]Tabulka!F34=""),"",CONCATENATE([1]Tabulka!F34,CHAR(10),"(",'[1]Tabulka-skore'!F34,")"))</f>
        <v/>
      </c>
      <c r="G34" s="516" t="str">
        <f>IF(OR([1]Tabulka!G34=":",[1]Tabulka!G34=""),"",CONCATENATE([1]Tabulka!G34,CHAR(10),"(",'[1]Tabulka-skore'!G34,")"))</f>
        <v/>
      </c>
      <c r="H34" s="516" t="str">
        <f>IF(OR([1]Tabulka!H34=":",[1]Tabulka!H34=""),"",CONCATENATE([1]Tabulka!H34,CHAR(10),"(",'[1]Tabulka-skore'!H34,")"))</f>
        <v/>
      </c>
      <c r="I34" s="516" t="str">
        <f>IF(OR([1]Tabulka!I34=":",[1]Tabulka!I34=""),"",CONCATENATE([1]Tabulka!I34,CHAR(10),"(",'[1]Tabulka-skore'!I34,")"))</f>
        <v/>
      </c>
      <c r="J34" s="569" t="str">
        <f>I33</f>
        <v>C</v>
      </c>
      <c r="K34" s="415" t="str">
        <f>IF(OR([1]Tabulka!K34=":",[1]Tabulka!K34=""),"",CONCATENATE([1]Tabulka!K34,CHAR(10),"(",'[1]Tabulka-skore'!K34,")"))</f>
        <v/>
      </c>
      <c r="L34" s="349" t="str">
        <f>[1]Tabulka!L34</f>
        <v/>
      </c>
      <c r="M34" s="416" t="str">
        <f>IF([1]Tabulka!M34="","",CONCATENATE([1]Tabulka!M34,":",CHAR(10),"(",'[1]Tabulka-skore'!M34,":"))</f>
        <v/>
      </c>
      <c r="N34" s="417" t="str">
        <f>IF([1]Tabulka!N34="","",CONCATENATE([1]Tabulka!N34,CHAR(10),'[1]Tabulka-skore'!N34,")"))</f>
        <v/>
      </c>
      <c r="O34" s="418" t="str">
        <f>IF([1]Tabulka!O34="","",CONCATENATE([1]Tabulka!O34,CHAR(10),"(",'[1]Tabulka-skore'!O34,")"))</f>
        <v/>
      </c>
      <c r="P34" s="419" t="str">
        <f>IF([1]Tabulka!P34="","",IFERROR(CONCATENATE(ROUND([1]Tabulka!P34,2),CHAR(10),"(",ROUND('[1]Tabulka-skore'!P34,2),")"),""))</f>
        <v/>
      </c>
      <c r="Q34" s="354" t="str">
        <f>[1]Tabulka!Q34</f>
        <v/>
      </c>
      <c r="R34" s="358" t="str">
        <f>[1]Tabulka!R34</f>
        <v/>
      </c>
      <c r="S34" s="356" t="str">
        <f>IF([1]Tabulka!S34="","",CONCATENATE([1]Tabulka!S34,":",CHAR(10),"(",'[1]Tabulka-skore'!S34,":"))</f>
        <v/>
      </c>
      <c r="T34" s="357" t="str">
        <f>IF([1]Tabulka!T34="","",CONCATENATE([1]Tabulka!T34,CHAR(10),'[1]Tabulka-skore'!T34,")"))</f>
        <v/>
      </c>
      <c r="U34" s="358" t="str">
        <f>IF([1]Tabulka!U34="","",CONCATENATE([1]Tabulka!U34,CHAR(10),"(",'[1]Tabulka-skore'!U34,")"))</f>
        <v/>
      </c>
      <c r="V34" s="359" t="str">
        <f>IF([1]Tabulka!V34="","",IFERROR(CONCATENATE(ROUND([1]Tabulka!V34,2),CHAR(10),"(",ROUND('[1]Tabulka-skore'!V34,2),")"),""))</f>
        <v/>
      </c>
      <c r="W34" s="420" t="str">
        <f>[1]Tabulka!W34</f>
        <v/>
      </c>
      <c r="X34" s="309"/>
    </row>
    <row r="35" spans="1:24" ht="33.75" hidden="1" customHeight="1">
      <c r="A35" s="304"/>
      <c r="B35" s="570">
        <v>38</v>
      </c>
      <c r="C35" s="567" t="str">
        <f>VLOOKUP($B35,[1]jednotlivci!$C$5:$G$164,5,0)</f>
        <v/>
      </c>
      <c r="D35" s="505" t="str">
        <f>IF(OR([1]Tabulka!D35=":",[1]Tabulka!D35=""),"",CONCATENATE([1]Tabulka!D35,CHAR(10),"(",'[1]Tabulka-skore'!D35,")"))</f>
        <v/>
      </c>
      <c r="E35" s="506" t="str">
        <f>IF(OR([1]Tabulka!E35=":",[1]Tabulka!E35=""),"",CONCATENATE([1]Tabulka!E35,CHAR(10),"(",'[1]Tabulka-skore'!E35,")"))</f>
        <v/>
      </c>
      <c r="F35" s="506" t="str">
        <f>IF(OR([1]Tabulka!F35=":",[1]Tabulka!F35=""),"",CONCATENATE([1]Tabulka!F35,CHAR(10),"(",'[1]Tabulka-skore'!F35,")"))</f>
        <v/>
      </c>
      <c r="G35" s="506" t="str">
        <f>IF(OR([1]Tabulka!G35=":",[1]Tabulka!G35=""),"",CONCATENATE([1]Tabulka!G35,CHAR(10),"(",'[1]Tabulka-skore'!G35,")"))</f>
        <v/>
      </c>
      <c r="H35" s="506" t="str">
        <f>IF(OR([1]Tabulka!H35=":",[1]Tabulka!H35=""),"",CONCATENATE([1]Tabulka!H35,CHAR(10),"(",'[1]Tabulka-skore'!H35,")"))</f>
        <v/>
      </c>
      <c r="I35" s="506" t="str">
        <f>IF(OR([1]Tabulka!I35=":",[1]Tabulka!I35=""),"",CONCATENATE([1]Tabulka!I35,CHAR(10),"(",'[1]Tabulka-skore'!I35,")"))</f>
        <v/>
      </c>
      <c r="J35" s="506" t="str">
        <f>IF(OR([1]Tabulka!J35=":",[1]Tabulka!J35=""),"",CONCATENATE([1]Tabulka!J35,CHAR(10),"(",'[1]Tabulka-skore'!J35,")"))</f>
        <v/>
      </c>
      <c r="K35" s="571" t="str">
        <f>J34</f>
        <v>C</v>
      </c>
      <c r="L35" s="400" t="str">
        <f>[1]Tabulka!L35</f>
        <v/>
      </c>
      <c r="M35" s="401" t="str">
        <f>IF([1]Tabulka!M35="","",CONCATENATE([1]Tabulka!M35,":",CHAR(10),"(",'[1]Tabulka-skore'!M35,":"))</f>
        <v/>
      </c>
      <c r="N35" s="402" t="str">
        <f>IF([1]Tabulka!N35="","",CONCATENATE([1]Tabulka!N35,CHAR(10),'[1]Tabulka-skore'!N35,")"))</f>
        <v/>
      </c>
      <c r="O35" s="403" t="str">
        <f>IF([1]Tabulka!O35="","",CONCATENATE([1]Tabulka!O35,CHAR(10),"(",'[1]Tabulka-skore'!O35,")"))</f>
        <v/>
      </c>
      <c r="P35" s="404" t="str">
        <f>IF([1]Tabulka!P35="","",IFERROR(CONCATENATE(ROUND([1]Tabulka!P35,2),CHAR(10),"(",ROUND('[1]Tabulka-skore'!P35,2),")"),""))</f>
        <v/>
      </c>
      <c r="Q35" s="405" t="str">
        <f>[1]Tabulka!Q35</f>
        <v/>
      </c>
      <c r="R35" s="406" t="str">
        <f>[1]Tabulka!R35</f>
        <v/>
      </c>
      <c r="S35" s="407" t="str">
        <f>IF([1]Tabulka!S35="","",CONCATENATE([1]Tabulka!S35,":",CHAR(10),"(",'[1]Tabulka-skore'!S35,":"))</f>
        <v/>
      </c>
      <c r="T35" s="408" t="str">
        <f>IF([1]Tabulka!T35="","",CONCATENATE([1]Tabulka!T35,CHAR(10),'[1]Tabulka-skore'!T35,")"))</f>
        <v/>
      </c>
      <c r="U35" s="406" t="str">
        <f>IF([1]Tabulka!U35="","",CONCATENATE([1]Tabulka!U35,CHAR(10),"(",'[1]Tabulka-skore'!U35,")"))</f>
        <v/>
      </c>
      <c r="V35" s="409" t="str">
        <f>IF([1]Tabulka!V35="","",IFERROR(CONCATENATE(ROUND([1]Tabulka!V35,2),CHAR(10),"(",ROUND('[1]Tabulka-skore'!V35,2),")"),""))</f>
        <v/>
      </c>
      <c r="W35" s="378" t="str">
        <f>[1]Tabulka!W35</f>
        <v/>
      </c>
      <c r="X35" s="309"/>
    </row>
    <row r="36" spans="1:24" ht="5" customHeight="1">
      <c r="A36" s="304"/>
      <c r="B36" s="521"/>
      <c r="C36" s="425"/>
      <c r="D36" s="522"/>
      <c r="E36" s="522"/>
      <c r="F36" s="522"/>
      <c r="G36" s="522"/>
      <c r="H36" s="522"/>
      <c r="I36" s="522"/>
      <c r="J36" s="522"/>
      <c r="K36" s="523"/>
      <c r="L36" s="524"/>
      <c r="M36" s="525"/>
      <c r="N36" s="526"/>
      <c r="O36" s="524"/>
      <c r="P36" s="524"/>
      <c r="Q36" s="527"/>
      <c r="R36" s="527"/>
      <c r="S36" s="528"/>
      <c r="T36" s="529"/>
      <c r="U36" s="527"/>
      <c r="V36" s="527"/>
      <c r="W36" s="524"/>
      <c r="X36" s="436"/>
    </row>
    <row r="37" spans="1:24" ht="5" customHeight="1" thickBot="1">
      <c r="A37" s="304"/>
      <c r="B37" s="304"/>
      <c r="C37" s="572"/>
      <c r="D37" s="573"/>
      <c r="E37" s="573"/>
      <c r="F37" s="573"/>
      <c r="G37" s="573"/>
      <c r="H37" s="573"/>
      <c r="I37" s="573"/>
      <c r="J37" s="573"/>
      <c r="K37" s="574"/>
      <c r="L37" s="307"/>
      <c r="M37" s="575"/>
      <c r="N37" s="576"/>
      <c r="O37" s="307"/>
      <c r="P37" s="307"/>
      <c r="Q37" s="307"/>
      <c r="R37" s="577"/>
      <c r="S37" s="575"/>
      <c r="T37" s="310"/>
      <c r="U37" s="307"/>
      <c r="V37" s="307"/>
      <c r="W37" s="307"/>
      <c r="X37" s="309"/>
    </row>
    <row r="38" spans="1:24" ht="86.25" customHeight="1">
      <c r="A38" s="304"/>
      <c r="B38" s="312"/>
      <c r="C38" s="578" t="str">
        <f>D40</f>
        <v>D</v>
      </c>
      <c r="D38" s="579" t="str">
        <f>C40</f>
        <v>Chudomský / 
Ryšavý</v>
      </c>
      <c r="E38" s="580" t="str">
        <f>C41</f>
        <v>Janáček / 
Patera</v>
      </c>
      <c r="F38" s="580" t="str">
        <f>C42</f>
        <v>Valenta / 
Hron</v>
      </c>
      <c r="G38" s="580" t="str">
        <f>C43</f>
        <v>Výborný / 
Aster</v>
      </c>
      <c r="H38" s="580" t="str">
        <f>C44</f>
        <v>Hub / 
Pagáč</v>
      </c>
      <c r="I38" s="580" t="str">
        <f>C45</f>
        <v>Vojta / 
Nikolič</v>
      </c>
      <c r="J38" s="581" t="str">
        <f>C46</f>
        <v/>
      </c>
      <c r="K38" s="581" t="str">
        <f>C47</f>
        <v/>
      </c>
      <c r="L38" s="582" t="s">
        <v>358</v>
      </c>
      <c r="M38" s="583" t="s">
        <v>359</v>
      </c>
      <c r="N38" s="583"/>
      <c r="O38" s="584" t="s">
        <v>360</v>
      </c>
      <c r="P38" s="585" t="s">
        <v>361</v>
      </c>
      <c r="Q38" s="586" t="s">
        <v>362</v>
      </c>
      <c r="R38" s="587" t="s">
        <v>363</v>
      </c>
      <c r="S38" s="588" t="s">
        <v>364</v>
      </c>
      <c r="T38" s="589"/>
      <c r="U38" s="587" t="s">
        <v>365</v>
      </c>
      <c r="V38" s="590" t="s">
        <v>366</v>
      </c>
      <c r="W38" s="591" t="s">
        <v>367</v>
      </c>
      <c r="X38" s="309"/>
    </row>
    <row r="39" spans="1:24" ht="3" customHeight="1" thickBot="1">
      <c r="A39" s="304"/>
      <c r="B39" s="329" t="str">
        <f>VLOOKUP(B40-1,'[1]pravidla turnaje'!$A$64:$B$83,2,0)</f>
        <v>D</v>
      </c>
      <c r="C39" s="592"/>
      <c r="D39" s="331">
        <f>B40</f>
        <v>41</v>
      </c>
      <c r="E39" s="332">
        <f>B41</f>
        <v>42</v>
      </c>
      <c r="F39" s="332">
        <f>B42</f>
        <v>43</v>
      </c>
      <c r="G39" s="333">
        <f>B43</f>
        <v>44</v>
      </c>
      <c r="H39" s="332">
        <f>B44</f>
        <v>45</v>
      </c>
      <c r="I39" s="332">
        <f>B45</f>
        <v>46</v>
      </c>
      <c r="J39" s="334">
        <f>B46</f>
        <v>47</v>
      </c>
      <c r="K39" s="334">
        <f>B47</f>
        <v>48</v>
      </c>
      <c r="L39" s="593"/>
      <c r="M39" s="594"/>
      <c r="N39" s="594"/>
      <c r="O39" s="595"/>
      <c r="P39" s="596"/>
      <c r="Q39" s="597" t="s">
        <v>368</v>
      </c>
      <c r="R39" s="598"/>
      <c r="S39" s="598"/>
      <c r="T39" s="598"/>
      <c r="U39" s="598"/>
      <c r="V39" s="599"/>
      <c r="W39" s="600"/>
      <c r="X39" s="309"/>
    </row>
    <row r="40" spans="1:24" ht="39" customHeight="1" thickTop="1">
      <c r="A40" s="304"/>
      <c r="B40" s="601">
        <v>41</v>
      </c>
      <c r="C40" s="602" t="str">
        <f>VLOOKUP($B40,[1]jednotlivci!$C$5:$G$164,5,0)</f>
        <v>Chudomský / 
Ryšavý</v>
      </c>
      <c r="D40" s="603" t="str">
        <f>B39</f>
        <v>D</v>
      </c>
      <c r="E40" s="347" t="str">
        <f>IF(OR([1]Tabulka!E40=":",[1]Tabulka!E40=""),"",CONCATENATE([1]Tabulka!E40,CHAR(10),"(",'[1]Tabulka-skore'!E40,")"))</f>
        <v/>
      </c>
      <c r="F40" s="347" t="str">
        <f>IF(OR([1]Tabulka!F40=":",[1]Tabulka!F40=""),"",CONCATENATE([1]Tabulka!F40,CHAR(10),"(",'[1]Tabulka-skore'!F40,")"))</f>
        <v/>
      </c>
      <c r="G40" s="347" t="str">
        <f>IF(OR([1]Tabulka!G40=":",[1]Tabulka!G40=""),"",CONCATENATE([1]Tabulka!G40,CHAR(10),"(",'[1]Tabulka-skore'!G40,")"))</f>
        <v/>
      </c>
      <c r="H40" s="347" t="str">
        <f>IF(OR([1]Tabulka!H40=":",[1]Tabulka!H40=""),"",CONCATENATE([1]Tabulka!H40,CHAR(10),"(",'[1]Tabulka-skore'!H40,")"))</f>
        <v/>
      </c>
      <c r="I40" s="347" t="str">
        <f>IF(OR([1]Tabulka!I40=":",[1]Tabulka!I40=""),"",CONCATENATE([1]Tabulka!I40,CHAR(10),"(",'[1]Tabulka-skore'!I40,")"))</f>
        <v/>
      </c>
      <c r="J40" s="347" t="str">
        <f>IF(OR([1]Tabulka!J40=":",[1]Tabulka!J40=""),"",CONCATENATE([1]Tabulka!J40,CHAR(10),"(",'[1]Tabulka-skore'!J40,")"))</f>
        <v/>
      </c>
      <c r="K40" s="348" t="str">
        <f>IF(OR([1]Tabulka!K40=":",[1]Tabulka!K40=""),"",CONCATENATE([1]Tabulka!K40,CHAR(10),"(",'[1]Tabulka-skore'!K40,")"))</f>
        <v/>
      </c>
      <c r="L40" s="349" t="str">
        <f>[1]Tabulka!L40</f>
        <v/>
      </c>
      <c r="M40" s="350" t="str">
        <f>IF([1]Tabulka!M40="","",CONCATENATE([1]Tabulka!M40,":",CHAR(10),"(",'[1]Tabulka-skore'!M40,":"))</f>
        <v/>
      </c>
      <c r="N40" s="351" t="str">
        <f>IF([1]Tabulka!N40="","",CONCATENATE([1]Tabulka!N40,CHAR(10),'[1]Tabulka-skore'!N40,")"))</f>
        <v/>
      </c>
      <c r="O40" s="352" t="str">
        <f>IF([1]Tabulka!O40="","",CONCATENATE([1]Tabulka!O40,CHAR(10),"(",'[1]Tabulka-skore'!O40,")"))</f>
        <v/>
      </c>
      <c r="P40" s="353" t="str">
        <f>IF([1]Tabulka!P40="","",IFERROR(CONCATENATE(ROUND([1]Tabulka!P40,2),CHAR(10),"(",ROUND('[1]Tabulka-skore'!P40,2),")"),""))</f>
        <v/>
      </c>
      <c r="Q40" s="354" t="str">
        <f>[1]Tabulka!Q40</f>
        <v/>
      </c>
      <c r="R40" s="355" t="str">
        <f>[1]Tabulka!R40</f>
        <v/>
      </c>
      <c r="S40" s="356" t="str">
        <f>IF([1]Tabulka!S40="","",CONCATENATE([1]Tabulka!S40,":",CHAR(10),"(",'[1]Tabulka-skore'!S40,":"))</f>
        <v/>
      </c>
      <c r="T40" s="357" t="str">
        <f>IF([1]Tabulka!T40="","",CONCATENATE([1]Tabulka!T40,CHAR(10),'[1]Tabulka-skore'!T40,")"))</f>
        <v/>
      </c>
      <c r="U40" s="358" t="str">
        <f>IF([1]Tabulka!U40="","",CONCATENATE([1]Tabulka!U40,CHAR(10),"(",'[1]Tabulka-skore'!U40,")"))</f>
        <v/>
      </c>
      <c r="V40" s="359" t="str">
        <f>IF([1]Tabulka!V40="","",IFERROR(CONCATENATE(ROUND([1]Tabulka!V40,2),CHAR(10),"(",ROUND('[1]Tabulka-skore'!V40,2),")"),""))</f>
        <v/>
      </c>
      <c r="W40" s="360" t="str">
        <f>[1]Tabulka!W40</f>
        <v/>
      </c>
      <c r="X40" s="309"/>
    </row>
    <row r="41" spans="1:24" ht="39" customHeight="1">
      <c r="A41" s="304"/>
      <c r="B41" s="604">
        <v>42</v>
      </c>
      <c r="C41" s="605" t="str">
        <f>VLOOKUP($B41,[1]jednotlivci!$C$5:$G$164,5,0)</f>
        <v>Janáček / 
Patera</v>
      </c>
      <c r="D41" s="606" t="str">
        <f>IF(OR([1]Tabulka!D41=":",[1]Tabulka!D41=""),"",CONCATENATE([1]Tabulka!D41,CHAR(10),"(",'[1]Tabulka-skore'!D41,")"))</f>
        <v/>
      </c>
      <c r="E41" s="607" t="str">
        <f>D40</f>
        <v>D</v>
      </c>
      <c r="F41" s="365" t="str">
        <f>IF(OR([1]Tabulka!F41=":",[1]Tabulka!F41=""),"",CONCATENATE([1]Tabulka!F41,CHAR(10),"(",'[1]Tabulka-skore'!F41,")"))</f>
        <v/>
      </c>
      <c r="G41" s="365" t="str">
        <f>IF(OR([1]Tabulka!G41=":",[1]Tabulka!G41=""),"",CONCATENATE([1]Tabulka!G41,CHAR(10),"(",'[1]Tabulka-skore'!G41,")"))</f>
        <v/>
      </c>
      <c r="H41" s="365" t="str">
        <f>IF(OR([1]Tabulka!H41=":",[1]Tabulka!H41=""),"",CONCATENATE([1]Tabulka!H41,CHAR(10),"(",'[1]Tabulka-skore'!H41,")"))</f>
        <v/>
      </c>
      <c r="I41" s="365" t="str">
        <f>IF(OR([1]Tabulka!I41=":",[1]Tabulka!I41=""),"",CONCATENATE([1]Tabulka!I41,CHAR(10),"(",'[1]Tabulka-skore'!I41,")"))</f>
        <v/>
      </c>
      <c r="J41" s="365" t="str">
        <f>IF(OR([1]Tabulka!J41=":",[1]Tabulka!J41=""),"",CONCATENATE([1]Tabulka!J41,CHAR(10),"(",'[1]Tabulka-skore'!J41,")"))</f>
        <v/>
      </c>
      <c r="K41" s="366" t="str">
        <f>IF(OR([1]Tabulka!K41=":",[1]Tabulka!K41=""),"",CONCATENATE([1]Tabulka!K41,CHAR(10),"(",'[1]Tabulka-skore'!K41,")"))</f>
        <v/>
      </c>
      <c r="L41" s="367" t="str">
        <f>[1]Tabulka!L41</f>
        <v/>
      </c>
      <c r="M41" s="368" t="str">
        <f>IF([1]Tabulka!M41="","",CONCATENATE([1]Tabulka!M41,":",CHAR(10),"(",'[1]Tabulka-skore'!M41,":"))</f>
        <v/>
      </c>
      <c r="N41" s="369" t="str">
        <f>IF([1]Tabulka!N41="","",CONCATENATE([1]Tabulka!N41,CHAR(10),'[1]Tabulka-skore'!N41,")"))</f>
        <v/>
      </c>
      <c r="O41" s="370" t="str">
        <f>IF([1]Tabulka!O41="","",CONCATENATE([1]Tabulka!O41,CHAR(10),"(",'[1]Tabulka-skore'!O41,")"))</f>
        <v/>
      </c>
      <c r="P41" s="371" t="str">
        <f>IF([1]Tabulka!P41="","",IFERROR(CONCATENATE(ROUND([1]Tabulka!P41,2),CHAR(10),"(",ROUND('[1]Tabulka-skore'!P41,2),")"),""))</f>
        <v/>
      </c>
      <c r="Q41" s="372" t="str">
        <f>[1]Tabulka!Q41</f>
        <v/>
      </c>
      <c r="R41" s="373" t="str">
        <f>[1]Tabulka!R41</f>
        <v/>
      </c>
      <c r="S41" s="374" t="str">
        <f>IF([1]Tabulka!S41="","",CONCATENATE([1]Tabulka!S41,":",CHAR(10),"(",'[1]Tabulka-skore'!S41,":"))</f>
        <v/>
      </c>
      <c r="T41" s="375" t="str">
        <f>IF([1]Tabulka!T41="","",CONCATENATE([1]Tabulka!T41,CHAR(10),'[1]Tabulka-skore'!T41,")"))</f>
        <v/>
      </c>
      <c r="U41" s="376" t="str">
        <f>IF([1]Tabulka!U41="","",CONCATENATE([1]Tabulka!U41,CHAR(10),"(",'[1]Tabulka-skore'!U41,")"))</f>
        <v/>
      </c>
      <c r="V41" s="377" t="str">
        <f>IF([1]Tabulka!V41="","",IFERROR(CONCATENATE(ROUND([1]Tabulka!V41,2),CHAR(10),"(",ROUND('[1]Tabulka-skore'!V41,2),")"),""))</f>
        <v/>
      </c>
      <c r="W41" s="378" t="str">
        <f>[1]Tabulka!W41</f>
        <v/>
      </c>
      <c r="X41" s="309"/>
    </row>
    <row r="42" spans="1:24" ht="39" customHeight="1">
      <c r="A42" s="304"/>
      <c r="B42" s="604">
        <v>43</v>
      </c>
      <c r="C42" s="605" t="str">
        <f>VLOOKUP($B42,[1]jednotlivci!$C$5:$G$164,5,0)</f>
        <v>Valenta / 
Hron</v>
      </c>
      <c r="D42" s="480" t="str">
        <f>IF(OR([1]Tabulka!D42=":",[1]Tabulka!D42=""),"",CONCATENATE([1]Tabulka!D42,CHAR(10),"(",'[1]Tabulka-skore'!D42,")"))</f>
        <v/>
      </c>
      <c r="E42" s="493" t="str">
        <f>IF(OR([1]Tabulka!E42=":",[1]Tabulka!E42=""),"",CONCATENATE([1]Tabulka!E42,CHAR(10),"(",'[1]Tabulka-skore'!E42,")"))</f>
        <v/>
      </c>
      <c r="F42" s="607" t="str">
        <f>E41</f>
        <v>D</v>
      </c>
      <c r="G42" s="365" t="str">
        <f>IF(OR([1]Tabulka!G42=":",[1]Tabulka!G42=""),"",CONCATENATE([1]Tabulka!G42,CHAR(10),"(",'[1]Tabulka-skore'!G42,")"))</f>
        <v/>
      </c>
      <c r="H42" s="365" t="str">
        <f>IF(OR([1]Tabulka!H42=":",[1]Tabulka!H42=""),"",CONCATENATE([1]Tabulka!H42,CHAR(10),"(",'[1]Tabulka-skore'!H42,")"))</f>
        <v/>
      </c>
      <c r="I42" s="365" t="str">
        <f>IF(OR([1]Tabulka!I42=":",[1]Tabulka!I42=""),"",CONCATENATE([1]Tabulka!I42,CHAR(10),"(",'[1]Tabulka-skore'!I42,")"))</f>
        <v/>
      </c>
      <c r="J42" s="365" t="str">
        <f>IF(OR([1]Tabulka!J42=":",[1]Tabulka!J42=""),"",CONCATENATE([1]Tabulka!J42,CHAR(10),"(",'[1]Tabulka-skore'!J42,")"))</f>
        <v/>
      </c>
      <c r="K42" s="366" t="str">
        <f>IF(OR([1]Tabulka!K42=":",[1]Tabulka!K42=""),"",CONCATENATE([1]Tabulka!K42,CHAR(10),"(",'[1]Tabulka-skore'!K42,")"))</f>
        <v/>
      </c>
      <c r="L42" s="367" t="str">
        <f>[1]Tabulka!L42</f>
        <v/>
      </c>
      <c r="M42" s="368" t="str">
        <f>IF([1]Tabulka!M42="","",CONCATENATE([1]Tabulka!M42,":",CHAR(10),"(",'[1]Tabulka-skore'!M42,":"))</f>
        <v/>
      </c>
      <c r="N42" s="369" t="str">
        <f>IF([1]Tabulka!N42="","",CONCATENATE([1]Tabulka!N42,CHAR(10),'[1]Tabulka-skore'!N42,")"))</f>
        <v/>
      </c>
      <c r="O42" s="370" t="str">
        <f>IF([1]Tabulka!O42="","",CONCATENATE([1]Tabulka!O42,CHAR(10),"(",'[1]Tabulka-skore'!O42,")"))</f>
        <v/>
      </c>
      <c r="P42" s="371" t="str">
        <f>IF([1]Tabulka!P42="","",IFERROR(CONCATENATE(ROUND([1]Tabulka!P42,2),CHAR(10),"(",ROUND('[1]Tabulka-skore'!P42,2),")"),""))</f>
        <v/>
      </c>
      <c r="Q42" s="372" t="str">
        <f>[1]Tabulka!Q42</f>
        <v/>
      </c>
      <c r="R42" s="373" t="str">
        <f>[1]Tabulka!R42</f>
        <v/>
      </c>
      <c r="S42" s="374" t="str">
        <f>IF([1]Tabulka!S42="","",CONCATENATE([1]Tabulka!S42,":",CHAR(10),"(",'[1]Tabulka-skore'!S42,":"))</f>
        <v/>
      </c>
      <c r="T42" s="375" t="str">
        <f>IF([1]Tabulka!T42="","",CONCATENATE([1]Tabulka!T42,CHAR(10),'[1]Tabulka-skore'!T42,")"))</f>
        <v/>
      </c>
      <c r="U42" s="376" t="str">
        <f>IF([1]Tabulka!U42="","",CONCATENATE([1]Tabulka!U42,CHAR(10),"(",'[1]Tabulka-skore'!U42,")"))</f>
        <v/>
      </c>
      <c r="V42" s="377" t="str">
        <f>IF([1]Tabulka!V42="","",IFERROR(CONCATENATE(ROUND([1]Tabulka!V42,2),CHAR(10),"(",ROUND('[1]Tabulka-skore'!V42,2),")"),""))</f>
        <v/>
      </c>
      <c r="W42" s="378" t="str">
        <f>[1]Tabulka!W42</f>
        <v/>
      </c>
      <c r="X42" s="309"/>
    </row>
    <row r="43" spans="1:24" ht="39" customHeight="1">
      <c r="A43" s="304"/>
      <c r="B43" s="604">
        <v>44</v>
      </c>
      <c r="C43" s="605" t="str">
        <f>VLOOKUP($B43,[1]jednotlivci!$C$5:$G$164,5,0)</f>
        <v>Výborný / 
Aster</v>
      </c>
      <c r="D43" s="480" t="str">
        <f>IF(OR([1]Tabulka!D43=":",[1]Tabulka!D43=""),"",CONCATENATE([1]Tabulka!D43,CHAR(10),"(",'[1]Tabulka-skore'!D43,")"))</f>
        <v/>
      </c>
      <c r="E43" s="493" t="str">
        <f>IF(OR([1]Tabulka!E43=":",[1]Tabulka!E43=""),"",CONCATENATE([1]Tabulka!E43,CHAR(10),"(",'[1]Tabulka-skore'!E43,")"))</f>
        <v/>
      </c>
      <c r="F43" s="493" t="str">
        <f>IF(OR([1]Tabulka!F43=":",[1]Tabulka!F43=""),"",CONCATENATE([1]Tabulka!F43,CHAR(10),"(",'[1]Tabulka-skore'!F43,")"))</f>
        <v/>
      </c>
      <c r="G43" s="607" t="str">
        <f>F42</f>
        <v>D</v>
      </c>
      <c r="H43" s="365" t="str">
        <f>IF(OR([1]Tabulka!H43=":",[1]Tabulka!H43=""),"",CONCATENATE([1]Tabulka!H43,CHAR(10),"(",'[1]Tabulka-skore'!H43,")"))</f>
        <v/>
      </c>
      <c r="I43" s="365" t="str">
        <f>IF(OR([1]Tabulka!I43=":",[1]Tabulka!I43=""),"",CONCATENATE([1]Tabulka!I43,CHAR(10),"(",'[1]Tabulka-skore'!I43,")"))</f>
        <v/>
      </c>
      <c r="J43" s="365" t="str">
        <f>IF(OR([1]Tabulka!J43=":",[1]Tabulka!J43=""),"",CONCATENATE([1]Tabulka!J43,CHAR(10),"(",'[1]Tabulka-skore'!J43,")"))</f>
        <v/>
      </c>
      <c r="K43" s="366" t="str">
        <f>IF(OR([1]Tabulka!K43=":",[1]Tabulka!K43=""),"",CONCATENATE([1]Tabulka!K43,CHAR(10),"(",'[1]Tabulka-skore'!K43,")"))</f>
        <v/>
      </c>
      <c r="L43" s="367" t="str">
        <f>[1]Tabulka!L43</f>
        <v/>
      </c>
      <c r="M43" s="368" t="str">
        <f>IF([1]Tabulka!M43="","",CONCATENATE([1]Tabulka!M43,":",CHAR(10),"(",'[1]Tabulka-skore'!M43,":"))</f>
        <v/>
      </c>
      <c r="N43" s="369" t="str">
        <f>IF([1]Tabulka!N43="","",CONCATENATE([1]Tabulka!N43,CHAR(10),'[1]Tabulka-skore'!N43,")"))</f>
        <v/>
      </c>
      <c r="O43" s="370" t="str">
        <f>IF([1]Tabulka!O43="","",CONCATENATE([1]Tabulka!O43,CHAR(10),"(",'[1]Tabulka-skore'!O43,")"))</f>
        <v/>
      </c>
      <c r="P43" s="371" t="str">
        <f>IF([1]Tabulka!P43="","",IFERROR(CONCATENATE(ROUND([1]Tabulka!P43,2),CHAR(10),"(",ROUND('[1]Tabulka-skore'!P43,2),")"),""))</f>
        <v/>
      </c>
      <c r="Q43" s="372" t="str">
        <f>[1]Tabulka!Q43</f>
        <v/>
      </c>
      <c r="R43" s="373" t="str">
        <f>[1]Tabulka!R43</f>
        <v/>
      </c>
      <c r="S43" s="374" t="str">
        <f>IF([1]Tabulka!S43="","",CONCATENATE([1]Tabulka!S43,":",CHAR(10),"(",'[1]Tabulka-skore'!S43,":"))</f>
        <v/>
      </c>
      <c r="T43" s="375" t="str">
        <f>IF([1]Tabulka!T43="","",CONCATENATE([1]Tabulka!T43,CHAR(10),'[1]Tabulka-skore'!T43,")"))</f>
        <v/>
      </c>
      <c r="U43" s="376" t="str">
        <f>IF([1]Tabulka!U43="","",CONCATENATE([1]Tabulka!U43,CHAR(10),"(",'[1]Tabulka-skore'!U43,")"))</f>
        <v/>
      </c>
      <c r="V43" s="377" t="str">
        <f>IF([1]Tabulka!V43="","",IFERROR(CONCATENATE(ROUND([1]Tabulka!V43,2),CHAR(10),"(",ROUND('[1]Tabulka-skore'!V43,2),")"),""))</f>
        <v/>
      </c>
      <c r="W43" s="378" t="str">
        <f>[1]Tabulka!W43</f>
        <v/>
      </c>
      <c r="X43" s="309"/>
    </row>
    <row r="44" spans="1:24" ht="39" customHeight="1">
      <c r="A44" s="304"/>
      <c r="B44" s="604">
        <v>45</v>
      </c>
      <c r="C44" s="608" t="str">
        <f>VLOOKUP($B44,[1]jednotlivci!$C$5:$G$164,5,0)</f>
        <v>Hub / 
Pagáč</v>
      </c>
      <c r="D44" s="495" t="str">
        <f>IF(OR([1]Tabulka!D44=":",[1]Tabulka!D44=""),"",CONCATENATE([1]Tabulka!D44,CHAR(10),"(",'[1]Tabulka-skore'!D44,")"))</f>
        <v/>
      </c>
      <c r="E44" s="496" t="str">
        <f>IF(OR([1]Tabulka!E44=":",[1]Tabulka!E44=""),"",CONCATENATE([1]Tabulka!E44,CHAR(10),"(",'[1]Tabulka-skore'!E44,")"))</f>
        <v/>
      </c>
      <c r="F44" s="496" t="str">
        <f>IF(OR([1]Tabulka!F44=":",[1]Tabulka!F44=""),"",CONCATENATE([1]Tabulka!F44,CHAR(10),"(",'[1]Tabulka-skore'!F44,")"))</f>
        <v/>
      </c>
      <c r="G44" s="496" t="str">
        <f>IF(OR([1]Tabulka!G44=":",[1]Tabulka!G44=""),"",CONCATENATE([1]Tabulka!G44,CHAR(10),"(",'[1]Tabulka-skore'!G44,")"))</f>
        <v/>
      </c>
      <c r="H44" s="609" t="str">
        <f>G43</f>
        <v>D</v>
      </c>
      <c r="I44" s="365" t="str">
        <f>IF(OR([1]Tabulka!I44=":",[1]Tabulka!I44=""),"",CONCATENATE([1]Tabulka!I44,CHAR(10),"(",'[1]Tabulka-skore'!I44,")"))</f>
        <v/>
      </c>
      <c r="J44" s="381" t="str">
        <f>IF(OR([1]Tabulka!J44=":",[1]Tabulka!J44=""),"",CONCATENATE([1]Tabulka!J44,CHAR(10),"(",'[1]Tabulka-skore'!J44,")"))</f>
        <v/>
      </c>
      <c r="K44" s="383" t="str">
        <f>IF(OR([1]Tabulka!K44=":",[1]Tabulka!K44=""),"",CONCATENATE([1]Tabulka!K44,CHAR(10),"(",'[1]Tabulka-skore'!K44,")"))</f>
        <v/>
      </c>
      <c r="L44" s="384" t="str">
        <f>[1]Tabulka!L44</f>
        <v/>
      </c>
      <c r="M44" s="385" t="str">
        <f>IF([1]Tabulka!M44="","",CONCATENATE([1]Tabulka!M44,":",CHAR(10),"(",'[1]Tabulka-skore'!M44,":"))</f>
        <v/>
      </c>
      <c r="N44" s="386" t="str">
        <f>IF([1]Tabulka!N44="","",CONCATENATE([1]Tabulka!N44,CHAR(10),'[1]Tabulka-skore'!N44,")"))</f>
        <v/>
      </c>
      <c r="O44" s="387" t="str">
        <f>IF([1]Tabulka!O44="","",CONCATENATE([1]Tabulka!O44,CHAR(10),"(",'[1]Tabulka-skore'!O44,")"))</f>
        <v/>
      </c>
      <c r="P44" s="388" t="str">
        <f>IF([1]Tabulka!P44="","",IFERROR(CONCATENATE(ROUND([1]Tabulka!P44,2),CHAR(10),"(",ROUND('[1]Tabulka-skore'!P44,2),")"),""))</f>
        <v/>
      </c>
      <c r="Q44" s="389" t="str">
        <f>[1]Tabulka!Q44</f>
        <v/>
      </c>
      <c r="R44" s="390" t="str">
        <f>[1]Tabulka!R44</f>
        <v/>
      </c>
      <c r="S44" s="391" t="str">
        <f>IF([1]Tabulka!S44="","",CONCATENATE([1]Tabulka!S44,":",CHAR(10),"(",'[1]Tabulka-skore'!S44,":"))</f>
        <v/>
      </c>
      <c r="T44" s="392" t="str">
        <f>IF([1]Tabulka!T44="","",CONCATENATE([1]Tabulka!T44,CHAR(10),'[1]Tabulka-skore'!T44,")"))</f>
        <v/>
      </c>
      <c r="U44" s="390" t="str">
        <f>IF([1]Tabulka!U44="","",CONCATENATE([1]Tabulka!U44,CHAR(10),"(",'[1]Tabulka-skore'!U44,")"))</f>
        <v/>
      </c>
      <c r="V44" s="393" t="str">
        <f>IF([1]Tabulka!V44="","",IFERROR(CONCATENATE(ROUND([1]Tabulka!V44,2),CHAR(10),"(",ROUND('[1]Tabulka-skore'!V44,2),")"),""))</f>
        <v/>
      </c>
      <c r="W44" s="394" t="str">
        <f>[1]Tabulka!W44</f>
        <v/>
      </c>
      <c r="X44" s="309"/>
    </row>
    <row r="45" spans="1:24" ht="36" customHeight="1" thickBot="1">
      <c r="A45" s="304"/>
      <c r="B45" s="604">
        <v>46</v>
      </c>
      <c r="C45" s="610" t="str">
        <f>VLOOKUP($B45,[1]jednotlivci!$C$5:$G$164,5,0)</f>
        <v>Vojta / 
Nikolič</v>
      </c>
      <c r="D45" s="505" t="str">
        <f>IF(OR([1]Tabulka!D45=":",[1]Tabulka!D45=""),"",CONCATENATE([1]Tabulka!D45,CHAR(10),"(",'[1]Tabulka-skore'!D45,")"))</f>
        <v/>
      </c>
      <c r="E45" s="506" t="str">
        <f>IF(OR([1]Tabulka!E45=":",[1]Tabulka!E45=""),"",CONCATENATE([1]Tabulka!E45,CHAR(10),"(",'[1]Tabulka-skore'!E45,")"))</f>
        <v/>
      </c>
      <c r="F45" s="506" t="str">
        <f>IF(OR([1]Tabulka!F45=":",[1]Tabulka!F45=""),"",CONCATENATE([1]Tabulka!F45,CHAR(10),"(",'[1]Tabulka-skore'!F45,")"))</f>
        <v/>
      </c>
      <c r="G45" s="506" t="str">
        <f>IF(OR([1]Tabulka!G45=":",[1]Tabulka!G45=""),"",CONCATENATE([1]Tabulka!G45,CHAR(10),"(",'[1]Tabulka-skore'!G45,")"))</f>
        <v/>
      </c>
      <c r="H45" s="506" t="str">
        <f>IF(OR([1]Tabulka!H45=":",[1]Tabulka!H45=""),"",CONCATENATE([1]Tabulka!H45,CHAR(10),"(",'[1]Tabulka-skore'!H45,")"))</f>
        <v/>
      </c>
      <c r="I45" s="609" t="str">
        <f>H44</f>
        <v>D</v>
      </c>
      <c r="J45" s="397" t="str">
        <f>IF(OR([1]Tabulka!J45=":",[1]Tabulka!J45=""),"",CONCATENATE([1]Tabulka!J45,CHAR(10),"(",'[1]Tabulka-skore'!J45,")"))</f>
        <v/>
      </c>
      <c r="K45" s="399" t="str">
        <f>IF(OR([1]Tabulka!K45=":",[1]Tabulka!K45=""),"",CONCATENATE([1]Tabulka!K45,CHAR(10),"(",'[1]Tabulka-skore'!K45,")"))</f>
        <v/>
      </c>
      <c r="L45" s="400" t="str">
        <f>[1]Tabulka!L45</f>
        <v/>
      </c>
      <c r="M45" s="401" t="str">
        <f>IF([1]Tabulka!M45="","",CONCATENATE([1]Tabulka!M45,":",CHAR(10),"(",'[1]Tabulka-skore'!M45,":"))</f>
        <v/>
      </c>
      <c r="N45" s="402" t="str">
        <f>IF([1]Tabulka!N45="","",CONCATENATE([1]Tabulka!N45,CHAR(10),'[1]Tabulka-skore'!N45,")"))</f>
        <v/>
      </c>
      <c r="O45" s="403" t="str">
        <f>IF([1]Tabulka!O45="","",CONCATENATE([1]Tabulka!O45,CHAR(10),"(",'[1]Tabulka-skore'!O45,")"))</f>
        <v/>
      </c>
      <c r="P45" s="404" t="str">
        <f>IF([1]Tabulka!P45="","",IFERROR(CONCATENATE(ROUND([1]Tabulka!P45,2),CHAR(10),"(",ROUND('[1]Tabulka-skore'!P45,2),")"),""))</f>
        <v/>
      </c>
      <c r="Q45" s="405" t="str">
        <f>[1]Tabulka!Q45</f>
        <v/>
      </c>
      <c r="R45" s="406" t="str">
        <f>[1]Tabulka!R45</f>
        <v/>
      </c>
      <c r="S45" s="407" t="str">
        <f>IF([1]Tabulka!S45="","",CONCATENATE([1]Tabulka!S45,":",CHAR(10),"(",'[1]Tabulka-skore'!S45,":"))</f>
        <v/>
      </c>
      <c r="T45" s="408" t="str">
        <f>IF([1]Tabulka!T45="","",CONCATENATE([1]Tabulka!T45,CHAR(10),'[1]Tabulka-skore'!T45,")"))</f>
        <v/>
      </c>
      <c r="U45" s="406" t="str">
        <f>IF([1]Tabulka!U45="","",CONCATENATE([1]Tabulka!U45,CHAR(10),"(",'[1]Tabulka-skore'!U45,")"))</f>
        <v/>
      </c>
      <c r="V45" s="409" t="str">
        <f>IF([1]Tabulka!V45="","",IFERROR(CONCATENATE(ROUND([1]Tabulka!V45,2),CHAR(10),"(",ROUND('[1]Tabulka-skore'!V45,2),")"),""))</f>
        <v/>
      </c>
      <c r="W45" s="410" t="str">
        <f>[1]Tabulka!W45</f>
        <v/>
      </c>
      <c r="X45" s="309"/>
    </row>
    <row r="46" spans="1:24" ht="36" hidden="1" customHeight="1">
      <c r="A46" s="304"/>
      <c r="B46" s="604">
        <v>47</v>
      </c>
      <c r="C46" s="611" t="str">
        <f>VLOOKUP($B46,[1]jednotlivci!$C$5:$G$164,5,0)</f>
        <v/>
      </c>
      <c r="D46" s="515" t="str">
        <f>IF(OR([1]Tabulka!D46=":",[1]Tabulka!D46=""),"",CONCATENATE([1]Tabulka!D46,CHAR(10),"(",'[1]Tabulka-skore'!D46,")"))</f>
        <v/>
      </c>
      <c r="E46" s="516" t="str">
        <f>IF(OR([1]Tabulka!E46=":",[1]Tabulka!E46=""),"",CONCATENATE([1]Tabulka!E46,CHAR(10),"(",'[1]Tabulka-skore'!E46,")"))</f>
        <v/>
      </c>
      <c r="F46" s="516" t="str">
        <f>IF(OR([1]Tabulka!F46=":",[1]Tabulka!F46=""),"",CONCATENATE([1]Tabulka!F46,CHAR(10),"(",'[1]Tabulka-skore'!F46,")"))</f>
        <v/>
      </c>
      <c r="G46" s="516" t="str">
        <f>IF(OR([1]Tabulka!G46=":",[1]Tabulka!G46=""),"",CONCATENATE([1]Tabulka!G46,CHAR(10),"(",'[1]Tabulka-skore'!G46,")"))</f>
        <v/>
      </c>
      <c r="H46" s="516" t="str">
        <f>IF(OR([1]Tabulka!H46=":",[1]Tabulka!H46=""),"",CONCATENATE([1]Tabulka!H46,CHAR(10),"(",'[1]Tabulka-skore'!H46,")"))</f>
        <v/>
      </c>
      <c r="I46" s="516" t="str">
        <f>IF(OR([1]Tabulka!I46=":",[1]Tabulka!I46=""),"",CONCATENATE([1]Tabulka!I46,CHAR(10),"(",'[1]Tabulka-skore'!I46,")"))</f>
        <v/>
      </c>
      <c r="J46" s="612" t="str">
        <f>I45</f>
        <v>D</v>
      </c>
      <c r="K46" s="415" t="str">
        <f>IF(OR([1]Tabulka!K46=":",[1]Tabulka!K46=""),"",CONCATENATE([1]Tabulka!K46,CHAR(10),"(",'[1]Tabulka-skore'!K46,")"))</f>
        <v/>
      </c>
      <c r="L46" s="349" t="str">
        <f>[1]Tabulka!L46</f>
        <v/>
      </c>
      <c r="M46" s="416" t="str">
        <f>IF([1]Tabulka!M46="","",CONCATENATE([1]Tabulka!M46,":",CHAR(10),"(",'[1]Tabulka-skore'!M46,":"))</f>
        <v/>
      </c>
      <c r="N46" s="417" t="str">
        <f>IF([1]Tabulka!N46="","",CONCATENATE([1]Tabulka!N46,CHAR(10),'[1]Tabulka-skore'!N46,")"))</f>
        <v/>
      </c>
      <c r="O46" s="418" t="str">
        <f>IF([1]Tabulka!O46="","",CONCATENATE([1]Tabulka!O46,CHAR(10),"(",'[1]Tabulka-skore'!O46,")"))</f>
        <v/>
      </c>
      <c r="P46" s="419" t="str">
        <f>IF([1]Tabulka!P46="","",IFERROR(CONCATENATE(ROUND([1]Tabulka!P46,2),CHAR(10),"(",ROUND('[1]Tabulka-skore'!P46,2),")"),""))</f>
        <v/>
      </c>
      <c r="Q46" s="354" t="str">
        <f>[1]Tabulka!Q46</f>
        <v/>
      </c>
      <c r="R46" s="358" t="str">
        <f>[1]Tabulka!R46</f>
        <v/>
      </c>
      <c r="S46" s="356" t="str">
        <f>IF([1]Tabulka!S46="","",CONCATENATE([1]Tabulka!S46,":",CHAR(10),"(",'[1]Tabulka-skore'!S46,":"))</f>
        <v/>
      </c>
      <c r="T46" s="357" t="str">
        <f>IF([1]Tabulka!T46="","",CONCATENATE([1]Tabulka!T46,CHAR(10),'[1]Tabulka-skore'!T46,")"))</f>
        <v/>
      </c>
      <c r="U46" s="358" t="str">
        <f>IF([1]Tabulka!U46="","",CONCATENATE([1]Tabulka!U46,CHAR(10),"(",'[1]Tabulka-skore'!U46,")"))</f>
        <v/>
      </c>
      <c r="V46" s="359" t="str">
        <f>IF([1]Tabulka!V46="","",IFERROR(CONCATENATE(ROUND([1]Tabulka!V46,2),CHAR(10),"(",ROUND('[1]Tabulka-skore'!V46,2),")"),""))</f>
        <v/>
      </c>
      <c r="W46" s="420" t="str">
        <f>[1]Tabulka!W46</f>
        <v/>
      </c>
      <c r="X46" s="309"/>
    </row>
    <row r="47" spans="1:24" ht="33.75" hidden="1" customHeight="1">
      <c r="A47" s="304"/>
      <c r="B47" s="613">
        <v>48</v>
      </c>
      <c r="C47" s="610" t="str">
        <f>VLOOKUP($B47,[1]jednotlivci!$C$5:$G$164,5,0)</f>
        <v/>
      </c>
      <c r="D47" s="505" t="str">
        <f>IF(OR([1]Tabulka!D47=":",[1]Tabulka!D47=""),"",CONCATENATE([1]Tabulka!D47,CHAR(10),"(",'[1]Tabulka-skore'!D47,")"))</f>
        <v/>
      </c>
      <c r="E47" s="506" t="str">
        <f>IF(OR([1]Tabulka!E47=":",[1]Tabulka!E47=""),"",CONCATENATE([1]Tabulka!E47,CHAR(10),"(",'[1]Tabulka-skore'!E47,")"))</f>
        <v/>
      </c>
      <c r="F47" s="506" t="str">
        <f>IF(OR([1]Tabulka!F47=":",[1]Tabulka!F47=""),"",CONCATENATE([1]Tabulka!F47,CHAR(10),"(",'[1]Tabulka-skore'!F47,")"))</f>
        <v/>
      </c>
      <c r="G47" s="506" t="str">
        <f>IF(OR([1]Tabulka!G47=":",[1]Tabulka!G47=""),"",CONCATENATE([1]Tabulka!G47,CHAR(10),"(",'[1]Tabulka-skore'!G47,")"))</f>
        <v/>
      </c>
      <c r="H47" s="506" t="str">
        <f>IF(OR([1]Tabulka!H47=":",[1]Tabulka!H47=""),"",CONCATENATE([1]Tabulka!H47,CHAR(10),"(",'[1]Tabulka-skore'!H47,")"))</f>
        <v/>
      </c>
      <c r="I47" s="506" t="str">
        <f>IF(OR([1]Tabulka!I47=":",[1]Tabulka!I47=""),"",CONCATENATE([1]Tabulka!I47,CHAR(10),"(",'[1]Tabulka-skore'!I47,")"))</f>
        <v/>
      </c>
      <c r="J47" s="506" t="str">
        <f>IF(OR([1]Tabulka!J47=":",[1]Tabulka!J47=""),"",CONCATENATE([1]Tabulka!J47,CHAR(10),"(",'[1]Tabulka-skore'!J47,")"))</f>
        <v/>
      </c>
      <c r="K47" s="614" t="str">
        <f>J46</f>
        <v>D</v>
      </c>
      <c r="L47" s="400" t="str">
        <f>[1]Tabulka!L47</f>
        <v/>
      </c>
      <c r="M47" s="401" t="str">
        <f>IF([1]Tabulka!M47="","",CONCATENATE([1]Tabulka!M47,":",CHAR(10),"(",'[1]Tabulka-skore'!M47,":"))</f>
        <v/>
      </c>
      <c r="N47" s="402" t="str">
        <f>IF([1]Tabulka!N47="","",CONCATENATE([1]Tabulka!N47,CHAR(10),'[1]Tabulka-skore'!N47,")"))</f>
        <v/>
      </c>
      <c r="O47" s="403" t="str">
        <f>IF([1]Tabulka!O47="","",CONCATENATE([1]Tabulka!O47,CHAR(10),"(",'[1]Tabulka-skore'!O47,")"))</f>
        <v/>
      </c>
      <c r="P47" s="404" t="str">
        <f>IF([1]Tabulka!P47="","",IFERROR(CONCATENATE(ROUND([1]Tabulka!P47,2),CHAR(10),"(",ROUND('[1]Tabulka-skore'!P47,2),")"),""))</f>
        <v/>
      </c>
      <c r="Q47" s="405" t="str">
        <f>[1]Tabulka!Q47</f>
        <v/>
      </c>
      <c r="R47" s="406" t="str">
        <f>[1]Tabulka!R47</f>
        <v/>
      </c>
      <c r="S47" s="407" t="str">
        <f>IF([1]Tabulka!S47="","",CONCATENATE([1]Tabulka!S47,":",CHAR(10),"(",'[1]Tabulka-skore'!S47,":"))</f>
        <v/>
      </c>
      <c r="T47" s="408" t="str">
        <f>IF([1]Tabulka!T47="","",CONCATENATE([1]Tabulka!T47,CHAR(10),'[1]Tabulka-skore'!T47,")"))</f>
        <v/>
      </c>
      <c r="U47" s="406" t="str">
        <f>IF([1]Tabulka!U47="","",CONCATENATE([1]Tabulka!U47,CHAR(10),"(",'[1]Tabulka-skore'!U47,")"))</f>
        <v/>
      </c>
      <c r="V47" s="409" t="str">
        <f>IF([1]Tabulka!V47="","",IFERROR(CONCATENATE(ROUND([1]Tabulka!V47,2),CHAR(10),"(",ROUND('[1]Tabulka-skore'!V47,2),")"),""))</f>
        <v/>
      </c>
      <c r="W47" s="378" t="str">
        <f>[1]Tabulka!W47</f>
        <v/>
      </c>
      <c r="X47" s="309"/>
    </row>
    <row r="48" spans="1:24" ht="3.75" customHeight="1">
      <c r="A48" s="304"/>
      <c r="B48" s="304"/>
      <c r="C48" s="572"/>
      <c r="D48" s="573"/>
      <c r="E48" s="573"/>
      <c r="F48" s="573"/>
      <c r="G48" s="573"/>
      <c r="H48" s="573"/>
      <c r="I48" s="573"/>
      <c r="J48" s="573"/>
      <c r="K48" s="574"/>
      <c r="L48" s="307"/>
      <c r="M48" s="575"/>
      <c r="N48" s="576"/>
      <c r="O48" s="307"/>
      <c r="P48" s="307"/>
      <c r="Q48" s="307"/>
      <c r="R48" s="577"/>
      <c r="S48" s="575"/>
      <c r="T48" s="310"/>
      <c r="U48" s="307"/>
      <c r="V48" s="307"/>
      <c r="W48" s="307"/>
      <c r="X48" s="436"/>
    </row>
    <row r="49" spans="1:24" ht="3.75" customHeight="1" thickBot="1">
      <c r="A49" s="304"/>
      <c r="B49" s="304"/>
      <c r="C49" s="572"/>
      <c r="D49" s="573"/>
      <c r="E49" s="573"/>
      <c r="F49" s="573"/>
      <c r="G49" s="573"/>
      <c r="H49" s="573"/>
      <c r="I49" s="573"/>
      <c r="J49" s="573"/>
      <c r="K49" s="574"/>
      <c r="L49" s="307"/>
      <c r="M49" s="575"/>
      <c r="N49" s="576"/>
      <c r="O49" s="307"/>
      <c r="P49" s="307"/>
      <c r="Q49" s="307"/>
      <c r="R49" s="577"/>
      <c r="S49" s="575"/>
      <c r="T49" s="310"/>
      <c r="U49" s="307"/>
      <c r="V49" s="307"/>
      <c r="W49" s="307"/>
      <c r="X49" s="304"/>
    </row>
    <row r="50" spans="1:24" ht="86.25" customHeight="1">
      <c r="A50" s="304"/>
      <c r="B50" s="312"/>
      <c r="C50" s="615" t="str">
        <f>D52</f>
        <v>E</v>
      </c>
      <c r="D50" s="616" t="str">
        <f>C52</f>
        <v>Černý / 
Jiroud</v>
      </c>
      <c r="E50" s="617" t="str">
        <f>C53</f>
        <v>Novák / 
Stránský</v>
      </c>
      <c r="F50" s="617" t="str">
        <f>C54</f>
        <v>Hrůza / 
Rychlý</v>
      </c>
      <c r="G50" s="617" t="str">
        <f>C55</f>
        <v>Krbec / 
Netopilík</v>
      </c>
      <c r="H50" s="617" t="str">
        <f>C56</f>
        <v>Tichý / 
Chyna</v>
      </c>
      <c r="I50" s="617" t="str">
        <f>C57</f>
        <v>Severa / 
Weiss</v>
      </c>
      <c r="J50" s="618" t="str">
        <f>C58</f>
        <v/>
      </c>
      <c r="K50" s="618" t="str">
        <f>C59</f>
        <v/>
      </c>
      <c r="L50" s="619" t="s">
        <v>358</v>
      </c>
      <c r="M50" s="620" t="s">
        <v>359</v>
      </c>
      <c r="N50" s="620"/>
      <c r="O50" s="621" t="s">
        <v>360</v>
      </c>
      <c r="P50" s="622" t="s">
        <v>361</v>
      </c>
      <c r="Q50" s="623" t="s">
        <v>362</v>
      </c>
      <c r="R50" s="624" t="s">
        <v>363</v>
      </c>
      <c r="S50" s="625" t="s">
        <v>364</v>
      </c>
      <c r="T50" s="625"/>
      <c r="U50" s="624" t="s">
        <v>365</v>
      </c>
      <c r="V50" s="626" t="s">
        <v>366</v>
      </c>
      <c r="W50" s="627" t="s">
        <v>367</v>
      </c>
      <c r="X50" s="309"/>
    </row>
    <row r="51" spans="1:24" ht="7.5" customHeight="1" thickBot="1">
      <c r="A51" s="304"/>
      <c r="B51" s="329" t="str">
        <f>VLOOKUP(B52-1,'[1]pravidla turnaje'!$A$64:$B$83,2,0)</f>
        <v>E</v>
      </c>
      <c r="C51" s="628"/>
      <c r="D51" s="331">
        <f>B52</f>
        <v>51</v>
      </c>
      <c r="E51" s="332">
        <f>B53</f>
        <v>52</v>
      </c>
      <c r="F51" s="332">
        <f>B54</f>
        <v>53</v>
      </c>
      <c r="G51" s="333">
        <f>B55</f>
        <v>54</v>
      </c>
      <c r="H51" s="332">
        <f>B56</f>
        <v>55</v>
      </c>
      <c r="I51" s="332">
        <f>B57</f>
        <v>56</v>
      </c>
      <c r="J51" s="334">
        <f>B58</f>
        <v>57</v>
      </c>
      <c r="K51" s="334">
        <f>B59</f>
        <v>58</v>
      </c>
      <c r="L51" s="629"/>
      <c r="M51" s="630"/>
      <c r="N51" s="630"/>
      <c r="O51" s="631"/>
      <c r="P51" s="632"/>
      <c r="Q51" s="633" t="s">
        <v>368</v>
      </c>
      <c r="R51" s="634"/>
      <c r="S51" s="634"/>
      <c r="T51" s="634"/>
      <c r="U51" s="634"/>
      <c r="V51" s="635"/>
      <c r="W51" s="636"/>
      <c r="X51" s="309"/>
    </row>
    <row r="52" spans="1:24" ht="39" customHeight="1" thickTop="1">
      <c r="A52" s="304"/>
      <c r="B52" s="637">
        <v>51</v>
      </c>
      <c r="C52" s="638" t="str">
        <f>VLOOKUP($B52,[1]jednotlivci!$C$5:$G$164,5,0)</f>
        <v>Černý / 
Jiroud</v>
      </c>
      <c r="D52" s="639" t="str">
        <f>B51</f>
        <v>E</v>
      </c>
      <c r="E52" s="640" t="str">
        <f>IF(OR([1]Tabulka!E52=":",[1]Tabulka!E52=""),"",CONCATENATE([1]Tabulka!E52,CHAR(10),"(",'[1]Tabulka-skore'!E52,")"))</f>
        <v/>
      </c>
      <c r="F52" s="640" t="str">
        <f>IF(OR([1]Tabulka!F52=":",[1]Tabulka!F52=""),"",CONCATENATE([1]Tabulka!F52,CHAR(10),"(",'[1]Tabulka-skore'!F52,")"))</f>
        <v/>
      </c>
      <c r="G52" s="640" t="str">
        <f>IF(OR([1]Tabulka!G52=":",[1]Tabulka!G52=""),"",CONCATENATE([1]Tabulka!G52,CHAR(10),"(",'[1]Tabulka-skore'!G52,")"))</f>
        <v/>
      </c>
      <c r="H52" s="640" t="str">
        <f>IF(OR([1]Tabulka!H52=":",[1]Tabulka!H52=""),"",CONCATENATE([1]Tabulka!H52,CHAR(10),"(",'[1]Tabulka-skore'!H52,")"))</f>
        <v/>
      </c>
      <c r="I52" s="640" t="str">
        <f>IF(OR([1]Tabulka!I52=":",[1]Tabulka!I52=""),"",CONCATENATE([1]Tabulka!I52,CHAR(10),"(",'[1]Tabulka-skore'!I52,")"))</f>
        <v/>
      </c>
      <c r="J52" s="640" t="str">
        <f>IF(OR([1]Tabulka!J52=":",[1]Tabulka!J52=""),"",CONCATENATE([1]Tabulka!J52,CHAR(10),"(",'[1]Tabulka-skore'!J52,")"))</f>
        <v/>
      </c>
      <c r="K52" s="641" t="str">
        <f>IF(OR([1]Tabulka!K52=":",[1]Tabulka!K52=""),"",CONCATENATE([1]Tabulka!K52,CHAR(10),"(",'[1]Tabulka-skore'!K52,")"))</f>
        <v/>
      </c>
      <c r="L52" s="349" t="str">
        <f>[1]Tabulka!L52</f>
        <v/>
      </c>
      <c r="M52" s="350" t="str">
        <f>IF([1]Tabulka!M52="","",CONCATENATE([1]Tabulka!M52,":",CHAR(10),"(",'[1]Tabulka-skore'!M52,":"))</f>
        <v/>
      </c>
      <c r="N52" s="351" t="str">
        <f>IF([1]Tabulka!N52="","",CONCATENATE([1]Tabulka!N52,CHAR(10),'[1]Tabulka-skore'!N52,")"))</f>
        <v/>
      </c>
      <c r="O52" s="352" t="str">
        <f>IF([1]Tabulka!O52="","",CONCATENATE([1]Tabulka!O52,CHAR(10),"(",'[1]Tabulka-skore'!O52,")"))</f>
        <v/>
      </c>
      <c r="P52" s="353" t="str">
        <f>IF([1]Tabulka!P52="","",IFERROR(CONCATENATE(ROUND([1]Tabulka!P52,2),CHAR(10),"(",ROUND('[1]Tabulka-skore'!P52,2),")"),""))</f>
        <v/>
      </c>
      <c r="Q52" s="354" t="str">
        <f>[1]Tabulka!Q52</f>
        <v/>
      </c>
      <c r="R52" s="355" t="str">
        <f>[1]Tabulka!R52</f>
        <v/>
      </c>
      <c r="S52" s="356" t="str">
        <f>IF([1]Tabulka!S52="","",CONCATENATE([1]Tabulka!S52,":",CHAR(10),"(",'[1]Tabulka-skore'!S52,":"))</f>
        <v/>
      </c>
      <c r="T52" s="357" t="str">
        <f>IF([1]Tabulka!T52="","",CONCATENATE([1]Tabulka!T52,CHAR(10),'[1]Tabulka-skore'!T52,")"))</f>
        <v/>
      </c>
      <c r="U52" s="358" t="str">
        <f>IF([1]Tabulka!U52="","",CONCATENATE([1]Tabulka!U52,CHAR(10),"(",'[1]Tabulka-skore'!U52,")"))</f>
        <v/>
      </c>
      <c r="V52" s="359" t="str">
        <f>IF([1]Tabulka!V52="","",IFERROR(CONCATENATE(ROUND([1]Tabulka!V52,2),CHAR(10),"(",ROUND('[1]Tabulka-skore'!V52,2),")"),""))</f>
        <v/>
      </c>
      <c r="W52" s="420" t="str">
        <f>[1]Tabulka!W52</f>
        <v/>
      </c>
      <c r="X52" s="309"/>
    </row>
    <row r="53" spans="1:24" ht="39" customHeight="1">
      <c r="A53" s="304"/>
      <c r="B53" s="642">
        <v>52</v>
      </c>
      <c r="C53" s="643" t="str">
        <f>VLOOKUP($B53,[1]jednotlivci!$C$5:$G$164,5,0)</f>
        <v>Novák / 
Stránský</v>
      </c>
      <c r="D53" s="480" t="str">
        <f>IF(OR([1]Tabulka!D53=":",[1]Tabulka!D53=""),"",CONCATENATE([1]Tabulka!D53,CHAR(10),"(",'[1]Tabulka-skore'!D53,")"))</f>
        <v/>
      </c>
      <c r="E53" s="644" t="str">
        <f>D52</f>
        <v>E</v>
      </c>
      <c r="F53" s="365" t="str">
        <f>IF(OR([1]Tabulka!F53=":",[1]Tabulka!F53=""),"",CONCATENATE([1]Tabulka!F53,CHAR(10),"(",'[1]Tabulka-skore'!F53,")"))</f>
        <v/>
      </c>
      <c r="G53" s="365" t="str">
        <f>IF(OR([1]Tabulka!G53=":",[1]Tabulka!G53=""),"",CONCATENATE([1]Tabulka!G53,CHAR(10),"(",'[1]Tabulka-skore'!G53,")"))</f>
        <v/>
      </c>
      <c r="H53" s="365" t="str">
        <f>IF(OR([1]Tabulka!H53=":",[1]Tabulka!H53=""),"",CONCATENATE([1]Tabulka!H53,CHAR(10),"(",'[1]Tabulka-skore'!H53,")"))</f>
        <v/>
      </c>
      <c r="I53" s="365" t="str">
        <f>IF(OR([1]Tabulka!I53=":",[1]Tabulka!I53=""),"",CONCATENATE([1]Tabulka!I53,CHAR(10),"(",'[1]Tabulka-skore'!I53,")"))</f>
        <v/>
      </c>
      <c r="J53" s="365" t="str">
        <f>IF(OR([1]Tabulka!J53=":",[1]Tabulka!J53=""),"",CONCATENATE([1]Tabulka!J53,CHAR(10),"(",'[1]Tabulka-skore'!J53,")"))</f>
        <v/>
      </c>
      <c r="K53" s="366" t="str">
        <f>IF(OR([1]Tabulka!K53=":",[1]Tabulka!K53=""),"",CONCATENATE([1]Tabulka!K53,CHAR(10),"(",'[1]Tabulka-skore'!K53,")"))</f>
        <v/>
      </c>
      <c r="L53" s="367" t="str">
        <f>[1]Tabulka!L53</f>
        <v/>
      </c>
      <c r="M53" s="368" t="str">
        <f>IF([1]Tabulka!M53="","",CONCATENATE([1]Tabulka!M53,":",CHAR(10),"(",'[1]Tabulka-skore'!M53,":"))</f>
        <v/>
      </c>
      <c r="N53" s="369" t="str">
        <f>IF([1]Tabulka!N53="","",CONCATENATE([1]Tabulka!N53,CHAR(10),'[1]Tabulka-skore'!N53,")"))</f>
        <v/>
      </c>
      <c r="O53" s="370" t="str">
        <f>IF([1]Tabulka!O53="","",CONCATENATE([1]Tabulka!O53,CHAR(10),"(",'[1]Tabulka-skore'!O53,")"))</f>
        <v/>
      </c>
      <c r="P53" s="371" t="str">
        <f>IF([1]Tabulka!P53="","",IFERROR(CONCATENATE(ROUND([1]Tabulka!P53,2),CHAR(10),"(",ROUND('[1]Tabulka-skore'!P53,2),")"),""))</f>
        <v/>
      </c>
      <c r="Q53" s="372" t="str">
        <f>[1]Tabulka!Q53</f>
        <v/>
      </c>
      <c r="R53" s="373" t="str">
        <f>[1]Tabulka!R53</f>
        <v/>
      </c>
      <c r="S53" s="374" t="str">
        <f>IF([1]Tabulka!S53="","",CONCATENATE([1]Tabulka!S53,":",CHAR(10),"(",'[1]Tabulka-skore'!S53,":"))</f>
        <v/>
      </c>
      <c r="T53" s="375" t="str">
        <f>IF([1]Tabulka!T53="","",CONCATENATE([1]Tabulka!T53,CHAR(10),'[1]Tabulka-skore'!T53,")"))</f>
        <v/>
      </c>
      <c r="U53" s="376" t="str">
        <f>IF([1]Tabulka!U53="","",CONCATENATE([1]Tabulka!U53,CHAR(10),"(",'[1]Tabulka-skore'!U53,")"))</f>
        <v/>
      </c>
      <c r="V53" s="377" t="str">
        <f>IF([1]Tabulka!V53="","",IFERROR(CONCATENATE(ROUND([1]Tabulka!V53,2),CHAR(10),"(",ROUND('[1]Tabulka-skore'!V53,2),")"),""))</f>
        <v/>
      </c>
      <c r="W53" s="378" t="str">
        <f>[1]Tabulka!W53</f>
        <v/>
      </c>
      <c r="X53" s="309"/>
    </row>
    <row r="54" spans="1:24" ht="39" customHeight="1">
      <c r="A54" s="304"/>
      <c r="B54" s="642">
        <v>53</v>
      </c>
      <c r="C54" s="643" t="str">
        <f>VLOOKUP($B54,[1]jednotlivci!$C$5:$G$164,5,0)</f>
        <v>Hrůza / 
Rychlý</v>
      </c>
      <c r="D54" s="480" t="str">
        <f>IF(OR([1]Tabulka!D54=":",[1]Tabulka!D54=""),"",CONCATENATE([1]Tabulka!D54,CHAR(10),"(",'[1]Tabulka-skore'!D54,")"))</f>
        <v/>
      </c>
      <c r="E54" s="493" t="str">
        <f>IF(OR([1]Tabulka!E54=":",[1]Tabulka!E54=""),"",CONCATENATE([1]Tabulka!E54,CHAR(10),"(",'[1]Tabulka-skore'!E54,")"))</f>
        <v/>
      </c>
      <c r="F54" s="644" t="str">
        <f>E53</f>
        <v>E</v>
      </c>
      <c r="G54" s="365" t="str">
        <f>IF(OR([1]Tabulka!G54=":",[1]Tabulka!G54=""),"",CONCATENATE([1]Tabulka!G54,CHAR(10),"(",'[1]Tabulka-skore'!G54,")"))</f>
        <v/>
      </c>
      <c r="H54" s="365" t="str">
        <f>IF(OR([1]Tabulka!H54=":",[1]Tabulka!H54=""),"",CONCATENATE([1]Tabulka!H54,CHAR(10),"(",'[1]Tabulka-skore'!H54,")"))</f>
        <v/>
      </c>
      <c r="I54" s="365" t="str">
        <f>IF(OR([1]Tabulka!I54=":",[1]Tabulka!I54=""),"",CONCATENATE([1]Tabulka!I54,CHAR(10),"(",'[1]Tabulka-skore'!I54,")"))</f>
        <v/>
      </c>
      <c r="J54" s="365" t="str">
        <f>IF(OR([1]Tabulka!J54=":",[1]Tabulka!J54=""),"",CONCATENATE([1]Tabulka!J54,CHAR(10),"(",'[1]Tabulka-skore'!J54,")"))</f>
        <v/>
      </c>
      <c r="K54" s="366" t="str">
        <f>IF(OR([1]Tabulka!K54=":",[1]Tabulka!K54=""),"",CONCATENATE([1]Tabulka!K54,CHAR(10),"(",'[1]Tabulka-skore'!K54,")"))</f>
        <v/>
      </c>
      <c r="L54" s="367" t="str">
        <f>[1]Tabulka!L54</f>
        <v/>
      </c>
      <c r="M54" s="368" t="str">
        <f>IF([1]Tabulka!M54="","",CONCATENATE([1]Tabulka!M54,":",CHAR(10),"(",'[1]Tabulka-skore'!M54,":"))</f>
        <v/>
      </c>
      <c r="N54" s="369" t="str">
        <f>IF([1]Tabulka!N54="","",CONCATENATE([1]Tabulka!N54,CHAR(10),'[1]Tabulka-skore'!N54,")"))</f>
        <v/>
      </c>
      <c r="O54" s="370" t="str">
        <f>IF([1]Tabulka!O54="","",CONCATENATE([1]Tabulka!O54,CHAR(10),"(",'[1]Tabulka-skore'!O54,")"))</f>
        <v/>
      </c>
      <c r="P54" s="371" t="str">
        <f>IF([1]Tabulka!P54="","",IFERROR(CONCATENATE(ROUND([1]Tabulka!P54,2),CHAR(10),"(",ROUND('[1]Tabulka-skore'!P54,2),")"),""))</f>
        <v/>
      </c>
      <c r="Q54" s="372" t="str">
        <f>[1]Tabulka!Q54</f>
        <v/>
      </c>
      <c r="R54" s="373" t="str">
        <f>[1]Tabulka!R54</f>
        <v/>
      </c>
      <c r="S54" s="374" t="str">
        <f>IF([1]Tabulka!S54="","",CONCATENATE([1]Tabulka!S54,":",CHAR(10),"(",'[1]Tabulka-skore'!S54,":"))</f>
        <v/>
      </c>
      <c r="T54" s="375" t="str">
        <f>IF([1]Tabulka!T54="","",CONCATENATE([1]Tabulka!T54,CHAR(10),'[1]Tabulka-skore'!T54,")"))</f>
        <v/>
      </c>
      <c r="U54" s="376" t="str">
        <f>IF([1]Tabulka!U54="","",CONCATENATE([1]Tabulka!U54,CHAR(10),"(",'[1]Tabulka-skore'!U54,")"))</f>
        <v/>
      </c>
      <c r="V54" s="377" t="str">
        <f>IF([1]Tabulka!V54="","",IFERROR(CONCATENATE(ROUND([1]Tabulka!V54,2),CHAR(10),"(",ROUND('[1]Tabulka-skore'!V54,2),")"),""))</f>
        <v/>
      </c>
      <c r="W54" s="378" t="str">
        <f>[1]Tabulka!W54</f>
        <v/>
      </c>
      <c r="X54" s="309"/>
    </row>
    <row r="55" spans="1:24" ht="39" customHeight="1">
      <c r="A55" s="304"/>
      <c r="B55" s="642">
        <v>54</v>
      </c>
      <c r="C55" s="643" t="str">
        <f>VLOOKUP($B55,[1]jednotlivci!$C$5:$G$164,5,0)</f>
        <v>Krbec / 
Netopilík</v>
      </c>
      <c r="D55" s="480" t="str">
        <f>IF(OR([1]Tabulka!D55=":",[1]Tabulka!D55=""),"",CONCATENATE([1]Tabulka!D55,CHAR(10),"(",'[1]Tabulka-skore'!D55,")"))</f>
        <v/>
      </c>
      <c r="E55" s="493" t="str">
        <f>IF(OR([1]Tabulka!E55=":",[1]Tabulka!E55=""),"",CONCATENATE([1]Tabulka!E55,CHAR(10),"(",'[1]Tabulka-skore'!E55,")"))</f>
        <v/>
      </c>
      <c r="F55" s="493" t="str">
        <f>IF(OR([1]Tabulka!F55=":",[1]Tabulka!F55=""),"",CONCATENATE([1]Tabulka!F55,CHAR(10),"(",'[1]Tabulka-skore'!F55,")"))</f>
        <v/>
      </c>
      <c r="G55" s="644" t="str">
        <f>F54</f>
        <v>E</v>
      </c>
      <c r="H55" s="365" t="str">
        <f>IF(OR([1]Tabulka!H55=":",[1]Tabulka!H55=""),"",CONCATENATE([1]Tabulka!H55,CHAR(10),"(",'[1]Tabulka-skore'!H55,")"))</f>
        <v/>
      </c>
      <c r="I55" s="365" t="str">
        <f>IF(OR([1]Tabulka!I55=":",[1]Tabulka!I55=""),"",CONCATENATE([1]Tabulka!I55,CHAR(10),"(",'[1]Tabulka-skore'!I55,")"))</f>
        <v/>
      </c>
      <c r="J55" s="365" t="str">
        <f>IF(OR([1]Tabulka!J55=":",[1]Tabulka!J55=""),"",CONCATENATE([1]Tabulka!J55,CHAR(10),"(",'[1]Tabulka-skore'!J55,")"))</f>
        <v/>
      </c>
      <c r="K55" s="366" t="str">
        <f>IF(OR([1]Tabulka!K55=":",[1]Tabulka!K55=""),"",CONCATENATE([1]Tabulka!K55,CHAR(10),"(",'[1]Tabulka-skore'!K55,")"))</f>
        <v/>
      </c>
      <c r="L55" s="367" t="str">
        <f>[1]Tabulka!L55</f>
        <v/>
      </c>
      <c r="M55" s="368" t="str">
        <f>IF([1]Tabulka!M55="","",CONCATENATE([1]Tabulka!M55,":",CHAR(10),"(",'[1]Tabulka-skore'!M55,":"))</f>
        <v/>
      </c>
      <c r="N55" s="369" t="str">
        <f>IF([1]Tabulka!N55="","",CONCATENATE([1]Tabulka!N55,CHAR(10),'[1]Tabulka-skore'!N55,")"))</f>
        <v/>
      </c>
      <c r="O55" s="370" t="str">
        <f>IF([1]Tabulka!O55="","",CONCATENATE([1]Tabulka!O55,CHAR(10),"(",'[1]Tabulka-skore'!O55,")"))</f>
        <v/>
      </c>
      <c r="P55" s="371" t="str">
        <f>IF([1]Tabulka!P55="","",IFERROR(CONCATENATE(ROUND([1]Tabulka!P55,2),CHAR(10),"(",ROUND('[1]Tabulka-skore'!P55,2),")"),""))</f>
        <v/>
      </c>
      <c r="Q55" s="372" t="str">
        <f>[1]Tabulka!Q55</f>
        <v/>
      </c>
      <c r="R55" s="373" t="str">
        <f>[1]Tabulka!R55</f>
        <v/>
      </c>
      <c r="S55" s="374" t="str">
        <f>IF([1]Tabulka!S55="","",CONCATENATE([1]Tabulka!S55,":",CHAR(10),"(",'[1]Tabulka-skore'!S55,":"))</f>
        <v/>
      </c>
      <c r="T55" s="375" t="str">
        <f>IF([1]Tabulka!T55="","",CONCATENATE([1]Tabulka!T55,CHAR(10),'[1]Tabulka-skore'!T55,")"))</f>
        <v/>
      </c>
      <c r="U55" s="376" t="str">
        <f>IF([1]Tabulka!U55="","",CONCATENATE([1]Tabulka!U55,CHAR(10),"(",'[1]Tabulka-skore'!U55,")"))</f>
        <v/>
      </c>
      <c r="V55" s="377" t="str">
        <f>IF([1]Tabulka!V55="","",IFERROR(CONCATENATE(ROUND([1]Tabulka!V55,2),CHAR(10),"(",ROUND('[1]Tabulka-skore'!V55,2),")"),""))</f>
        <v/>
      </c>
      <c r="W55" s="378" t="str">
        <f>[1]Tabulka!W55</f>
        <v/>
      </c>
      <c r="X55" s="309"/>
    </row>
    <row r="56" spans="1:24" ht="39" customHeight="1">
      <c r="A56" s="304"/>
      <c r="B56" s="642">
        <v>55</v>
      </c>
      <c r="C56" s="645" t="str">
        <f>VLOOKUP($B56,[1]jednotlivci!$C$5:$G$164,5,0)</f>
        <v>Tichý / 
Chyna</v>
      </c>
      <c r="D56" s="495" t="str">
        <f>IF(OR([1]Tabulka!D56=":",[1]Tabulka!D56=""),"",CONCATENATE([1]Tabulka!D56,CHAR(10),"(",'[1]Tabulka-skore'!D56,")"))</f>
        <v/>
      </c>
      <c r="E56" s="496" t="str">
        <f>IF(OR([1]Tabulka!E56=":",[1]Tabulka!E56=""),"",CONCATENATE([1]Tabulka!E56,CHAR(10),"(",'[1]Tabulka-skore'!E56,")"))</f>
        <v/>
      </c>
      <c r="F56" s="496" t="str">
        <f>IF(OR([1]Tabulka!F56=":",[1]Tabulka!F56=""),"",CONCATENATE([1]Tabulka!F56,CHAR(10),"(",'[1]Tabulka-skore'!F56,")"))</f>
        <v/>
      </c>
      <c r="G56" s="496" t="str">
        <f>IF(OR([1]Tabulka!G56=":",[1]Tabulka!G56=""),"",CONCATENATE([1]Tabulka!G56,CHAR(10),"(",'[1]Tabulka-skore'!G56,")"))</f>
        <v/>
      </c>
      <c r="H56" s="646" t="str">
        <f>G55</f>
        <v>E</v>
      </c>
      <c r="I56" s="381" t="str">
        <f>IF(OR([1]Tabulka!I56=":",[1]Tabulka!I56=""),"",CONCATENATE([1]Tabulka!I56,CHAR(10),"(",'[1]Tabulka-skore'!I56,")"))</f>
        <v/>
      </c>
      <c r="J56" s="381" t="str">
        <f>IF(OR([1]Tabulka!J56=":",[1]Tabulka!J56=""),"",CONCATENATE([1]Tabulka!J56,CHAR(10),"(",'[1]Tabulka-skore'!J56,")"))</f>
        <v/>
      </c>
      <c r="K56" s="383" t="str">
        <f>IF(OR([1]Tabulka!K56=":",[1]Tabulka!K56=""),"",CONCATENATE([1]Tabulka!K56,CHAR(10),"(",'[1]Tabulka-skore'!K56,")"))</f>
        <v/>
      </c>
      <c r="L56" s="384" t="str">
        <f>[1]Tabulka!L56</f>
        <v/>
      </c>
      <c r="M56" s="385" t="str">
        <f>IF([1]Tabulka!M56="","",CONCATENATE([1]Tabulka!M56,":",CHAR(10),"(",'[1]Tabulka-skore'!M56,":"))</f>
        <v/>
      </c>
      <c r="N56" s="386" t="str">
        <f>IF([1]Tabulka!N56="","",CONCATENATE([1]Tabulka!N56,CHAR(10),'[1]Tabulka-skore'!N56,")"))</f>
        <v/>
      </c>
      <c r="O56" s="387" t="str">
        <f>IF([1]Tabulka!O56="","",CONCATENATE([1]Tabulka!O56,CHAR(10),"(",'[1]Tabulka-skore'!O56,")"))</f>
        <v/>
      </c>
      <c r="P56" s="388" t="str">
        <f>IF([1]Tabulka!P56="","",IFERROR(CONCATENATE(ROUND([1]Tabulka!P56,2),CHAR(10),"(",ROUND('[1]Tabulka-skore'!P56,2),")"),""))</f>
        <v/>
      </c>
      <c r="Q56" s="389" t="str">
        <f>[1]Tabulka!Q56</f>
        <v/>
      </c>
      <c r="R56" s="390" t="str">
        <f>[1]Tabulka!R56</f>
        <v/>
      </c>
      <c r="S56" s="391" t="str">
        <f>IF([1]Tabulka!S56="","",CONCATENATE([1]Tabulka!S56,":",CHAR(10),"(",'[1]Tabulka-skore'!S56,":"))</f>
        <v/>
      </c>
      <c r="T56" s="392" t="str">
        <f>IF([1]Tabulka!T56="","",CONCATENATE([1]Tabulka!T56,CHAR(10),'[1]Tabulka-skore'!T56,")"))</f>
        <v/>
      </c>
      <c r="U56" s="390" t="str">
        <f>IF([1]Tabulka!U56="","",CONCATENATE([1]Tabulka!U56,CHAR(10),"(",'[1]Tabulka-skore'!U56,")"))</f>
        <v/>
      </c>
      <c r="V56" s="393" t="str">
        <f>IF([1]Tabulka!V56="","",IFERROR(CONCATENATE(ROUND([1]Tabulka!V56,2),CHAR(10),"(",ROUND('[1]Tabulka-skore'!V56,2),")"),""))</f>
        <v/>
      </c>
      <c r="W56" s="394" t="str">
        <f>[1]Tabulka!W56</f>
        <v/>
      </c>
      <c r="X56" s="309"/>
    </row>
    <row r="57" spans="1:24" ht="36" customHeight="1" thickBot="1">
      <c r="A57" s="304"/>
      <c r="B57" s="642">
        <v>56</v>
      </c>
      <c r="C57" s="647" t="str">
        <f>VLOOKUP($B57,[1]jednotlivci!$C$5:$G$164,5,0)</f>
        <v>Severa / 
Weiss</v>
      </c>
      <c r="D57" s="505" t="str">
        <f>IF(OR([1]Tabulka!D57=":",[1]Tabulka!D57=""),"",CONCATENATE([1]Tabulka!D57,CHAR(10),"(",'[1]Tabulka-skore'!D57,")"))</f>
        <v/>
      </c>
      <c r="E57" s="506" t="str">
        <f>IF(OR([1]Tabulka!E57=":",[1]Tabulka!E57=""),"",CONCATENATE([1]Tabulka!E57,CHAR(10),"(",'[1]Tabulka-skore'!E57,")"))</f>
        <v/>
      </c>
      <c r="F57" s="506" t="str">
        <f>IF(OR([1]Tabulka!F57=":",[1]Tabulka!F57=""),"",CONCATENATE([1]Tabulka!F57,CHAR(10),"(",'[1]Tabulka-skore'!F57,")"))</f>
        <v/>
      </c>
      <c r="G57" s="506" t="str">
        <f>IF(OR([1]Tabulka!G57=":",[1]Tabulka!G57=""),"",CONCATENATE([1]Tabulka!G57,CHAR(10),"(",'[1]Tabulka-skore'!G57,")"))</f>
        <v/>
      </c>
      <c r="H57" s="506" t="str">
        <f>IF(OR([1]Tabulka!H57=":",[1]Tabulka!H57=""),"",CONCATENATE([1]Tabulka!H57,CHAR(10),"(",'[1]Tabulka-skore'!H57,")"))</f>
        <v/>
      </c>
      <c r="I57" s="648" t="str">
        <f>H56</f>
        <v>E</v>
      </c>
      <c r="J57" s="397" t="str">
        <f>IF(OR([1]Tabulka!J57=":",[1]Tabulka!J57=""),"",CONCATENATE([1]Tabulka!J57,CHAR(10),"(",'[1]Tabulka-skore'!J57,")"))</f>
        <v/>
      </c>
      <c r="K57" s="399" t="str">
        <f>IF(OR([1]Tabulka!K57=":",[1]Tabulka!K57=""),"",CONCATENATE([1]Tabulka!K57,CHAR(10),"(",'[1]Tabulka-skore'!K57,")"))</f>
        <v/>
      </c>
      <c r="L57" s="400" t="str">
        <f>[1]Tabulka!L57</f>
        <v/>
      </c>
      <c r="M57" s="401" t="str">
        <f>IF([1]Tabulka!M57="","",CONCATENATE([1]Tabulka!M57,":",CHAR(10),"(",'[1]Tabulka-skore'!M57,":"))</f>
        <v/>
      </c>
      <c r="N57" s="402" t="str">
        <f>IF([1]Tabulka!N57="","",CONCATENATE([1]Tabulka!N57,CHAR(10),'[1]Tabulka-skore'!N57,")"))</f>
        <v/>
      </c>
      <c r="O57" s="403" t="str">
        <f>IF([1]Tabulka!O57="","",CONCATENATE([1]Tabulka!O57,CHAR(10),"(",'[1]Tabulka-skore'!O57,")"))</f>
        <v/>
      </c>
      <c r="P57" s="404" t="str">
        <f>IF([1]Tabulka!P57="","",IFERROR(CONCATENATE(ROUND([1]Tabulka!P57,2),CHAR(10),"(",ROUND('[1]Tabulka-skore'!P57,2),")"),""))</f>
        <v/>
      </c>
      <c r="Q57" s="405" t="str">
        <f>[1]Tabulka!Q57</f>
        <v/>
      </c>
      <c r="R57" s="406" t="str">
        <f>[1]Tabulka!R57</f>
        <v/>
      </c>
      <c r="S57" s="407" t="str">
        <f>IF([1]Tabulka!S57="","",CONCATENATE([1]Tabulka!S57,":",CHAR(10),"(",'[1]Tabulka-skore'!S57,":"))</f>
        <v/>
      </c>
      <c r="T57" s="408" t="str">
        <f>IF([1]Tabulka!T57="","",CONCATENATE([1]Tabulka!T57,CHAR(10),'[1]Tabulka-skore'!T57,")"))</f>
        <v/>
      </c>
      <c r="U57" s="406" t="str">
        <f>IF([1]Tabulka!U57="","",CONCATENATE([1]Tabulka!U57,CHAR(10),"(",'[1]Tabulka-skore'!U57,")"))</f>
        <v/>
      </c>
      <c r="V57" s="409" t="str">
        <f>IF([1]Tabulka!V57="","",IFERROR(CONCATENATE(ROUND([1]Tabulka!V57,2),CHAR(10),"(",ROUND('[1]Tabulka-skore'!V57,2),")"),""))</f>
        <v/>
      </c>
      <c r="W57" s="410" t="str">
        <f>[1]Tabulka!W57</f>
        <v/>
      </c>
      <c r="X57" s="309"/>
    </row>
    <row r="58" spans="1:24" ht="36" hidden="1" customHeight="1">
      <c r="A58" s="304"/>
      <c r="B58" s="642">
        <v>57</v>
      </c>
      <c r="C58" s="649" t="str">
        <f>VLOOKUP($B58,[1]jednotlivci!$C$5:$G$164,5,0)</f>
        <v/>
      </c>
      <c r="D58" s="515" t="str">
        <f>IF(OR([1]Tabulka!D58=":",[1]Tabulka!D58=""),"",CONCATENATE([1]Tabulka!D58,CHAR(10),"(",'[1]Tabulka-skore'!D58,")"))</f>
        <v/>
      </c>
      <c r="E58" s="516" t="str">
        <f>IF(OR([1]Tabulka!E58=":",[1]Tabulka!E58=""),"",CONCATENATE([1]Tabulka!E58,CHAR(10),"(",'[1]Tabulka-skore'!E58,")"))</f>
        <v/>
      </c>
      <c r="F58" s="516" t="str">
        <f>IF(OR([1]Tabulka!F58=":",[1]Tabulka!F58=""),"",CONCATENATE([1]Tabulka!F58,CHAR(10),"(",'[1]Tabulka-skore'!F58,")"))</f>
        <v/>
      </c>
      <c r="G58" s="516" t="str">
        <f>IF(OR([1]Tabulka!G58=":",[1]Tabulka!G58=""),"",CONCATENATE([1]Tabulka!G58,CHAR(10),"(",'[1]Tabulka-skore'!G58,")"))</f>
        <v/>
      </c>
      <c r="H58" s="516" t="str">
        <f>IF(OR([1]Tabulka!H58=":",[1]Tabulka!H58=""),"",CONCATENATE([1]Tabulka!H58,CHAR(10),"(",'[1]Tabulka-skore'!H58,")"))</f>
        <v/>
      </c>
      <c r="I58" s="516" t="str">
        <f>IF(OR([1]Tabulka!I58=":",[1]Tabulka!I58=""),"",CONCATENATE([1]Tabulka!I58,CHAR(10),"(",'[1]Tabulka-skore'!I58,")"))</f>
        <v/>
      </c>
      <c r="J58" s="650" t="str">
        <f>I57</f>
        <v>E</v>
      </c>
      <c r="K58" s="415" t="str">
        <f>IF(OR([1]Tabulka!K58=":",[1]Tabulka!K58=""),"",CONCATENATE([1]Tabulka!K58,CHAR(10),"(",'[1]Tabulka-skore'!K58,")"))</f>
        <v/>
      </c>
      <c r="L58" s="349" t="str">
        <f>[1]Tabulka!L58</f>
        <v/>
      </c>
      <c r="M58" s="416" t="str">
        <f>IF([1]Tabulka!M58="","",CONCATENATE([1]Tabulka!M58,":",CHAR(10),"(",'[1]Tabulka-skore'!M58,":"))</f>
        <v/>
      </c>
      <c r="N58" s="417" t="str">
        <f>IF([1]Tabulka!N58="","",CONCATENATE([1]Tabulka!N58,CHAR(10),'[1]Tabulka-skore'!N58,")"))</f>
        <v/>
      </c>
      <c r="O58" s="418" t="str">
        <f>IF([1]Tabulka!O58="","",CONCATENATE([1]Tabulka!O58,CHAR(10),"(",'[1]Tabulka-skore'!O58,")"))</f>
        <v/>
      </c>
      <c r="P58" s="419" t="str">
        <f>IF([1]Tabulka!P58="","",IFERROR(CONCATENATE(ROUND([1]Tabulka!P58,2),CHAR(10),"(",ROUND('[1]Tabulka-skore'!P58,2),")"),""))</f>
        <v/>
      </c>
      <c r="Q58" s="354" t="str">
        <f>[1]Tabulka!Q58</f>
        <v/>
      </c>
      <c r="R58" s="358" t="str">
        <f>[1]Tabulka!R58</f>
        <v/>
      </c>
      <c r="S58" s="356" t="str">
        <f>IF([1]Tabulka!S58="","",CONCATENATE([1]Tabulka!S58,":",CHAR(10),"(",'[1]Tabulka-skore'!S58,":"))</f>
        <v/>
      </c>
      <c r="T58" s="357" t="str">
        <f>IF([1]Tabulka!T58="","",CONCATENATE([1]Tabulka!T58,CHAR(10),'[1]Tabulka-skore'!T58,")"))</f>
        <v/>
      </c>
      <c r="U58" s="358" t="str">
        <f>IF([1]Tabulka!U58="","",CONCATENATE([1]Tabulka!U58,CHAR(10),"(",'[1]Tabulka-skore'!U58,")"))</f>
        <v/>
      </c>
      <c r="V58" s="359" t="str">
        <f>IF([1]Tabulka!V58="","",IFERROR(CONCATENATE(ROUND([1]Tabulka!V58,2),CHAR(10),"(",ROUND('[1]Tabulka-skore'!V58,2),")"),""))</f>
        <v/>
      </c>
      <c r="W58" s="420" t="str">
        <f>[1]Tabulka!W58</f>
        <v/>
      </c>
      <c r="X58" s="309"/>
    </row>
    <row r="59" spans="1:24" ht="33.75" hidden="1" customHeight="1">
      <c r="A59" s="304"/>
      <c r="B59" s="651">
        <v>58</v>
      </c>
      <c r="C59" s="647" t="str">
        <f>VLOOKUP($B59,[1]jednotlivci!$C$5:$G$164,5,0)</f>
        <v/>
      </c>
      <c r="D59" s="505" t="str">
        <f>IF(OR([1]Tabulka!D59=":",[1]Tabulka!D59=""),"",CONCATENATE([1]Tabulka!D59,CHAR(10),"(",'[1]Tabulka-skore'!D59,")"))</f>
        <v/>
      </c>
      <c r="E59" s="506" t="str">
        <f>IF(OR([1]Tabulka!E59=":",[1]Tabulka!E59=""),"",CONCATENATE([1]Tabulka!E59,CHAR(10),"(",'[1]Tabulka-skore'!E59,")"))</f>
        <v/>
      </c>
      <c r="F59" s="506" t="str">
        <f>IF(OR([1]Tabulka!F59=":",[1]Tabulka!F59=""),"",CONCATENATE([1]Tabulka!F59,CHAR(10),"(",'[1]Tabulka-skore'!F59,")"))</f>
        <v/>
      </c>
      <c r="G59" s="506" t="str">
        <f>IF(OR([1]Tabulka!G59=":",[1]Tabulka!G59=""),"",CONCATENATE([1]Tabulka!G59,CHAR(10),"(",'[1]Tabulka-skore'!G59,")"))</f>
        <v/>
      </c>
      <c r="H59" s="506" t="str">
        <f>IF(OR([1]Tabulka!H59=":",[1]Tabulka!H59=""),"",CONCATENATE([1]Tabulka!H59,CHAR(10),"(",'[1]Tabulka-skore'!H59,")"))</f>
        <v/>
      </c>
      <c r="I59" s="506" t="str">
        <f>IF(OR([1]Tabulka!I59=":",[1]Tabulka!I59=""),"",CONCATENATE([1]Tabulka!I59,CHAR(10),"(",'[1]Tabulka-skore'!I59,")"))</f>
        <v/>
      </c>
      <c r="J59" s="506" t="str">
        <f>IF(OR([1]Tabulka!J59=":",[1]Tabulka!J59=""),"",CONCATENATE([1]Tabulka!J59,CHAR(10),"(",'[1]Tabulka-skore'!J59,")"))</f>
        <v/>
      </c>
      <c r="K59" s="652" t="str">
        <f>J58</f>
        <v>E</v>
      </c>
      <c r="L59" s="400" t="str">
        <f>[1]Tabulka!L59</f>
        <v/>
      </c>
      <c r="M59" s="401" t="str">
        <f>IF([1]Tabulka!M59="","",CONCATENATE([1]Tabulka!M59,":",CHAR(10),"(",'[1]Tabulka-skore'!M59,":"))</f>
        <v/>
      </c>
      <c r="N59" s="402" t="str">
        <f>IF([1]Tabulka!N59="","",CONCATENATE([1]Tabulka!N59,CHAR(10),'[1]Tabulka-skore'!N59,")"))</f>
        <v/>
      </c>
      <c r="O59" s="403" t="str">
        <f>IF([1]Tabulka!O59="","",CONCATENATE([1]Tabulka!O59,CHAR(10),"(",'[1]Tabulka-skore'!O59,")"))</f>
        <v/>
      </c>
      <c r="P59" s="404" t="str">
        <f>IF([1]Tabulka!P59="","",IFERROR(CONCATENATE(ROUND([1]Tabulka!P59,2),CHAR(10),"(",ROUND('[1]Tabulka-skore'!P59,2),")"),""))</f>
        <v/>
      </c>
      <c r="Q59" s="405" t="str">
        <f>[1]Tabulka!Q59</f>
        <v/>
      </c>
      <c r="R59" s="406" t="str">
        <f>[1]Tabulka!R59</f>
        <v/>
      </c>
      <c r="S59" s="407" t="str">
        <f>IF([1]Tabulka!S59="","",CONCATENATE([1]Tabulka!S59,":",CHAR(10),"(",'[1]Tabulka-skore'!S59,":"))</f>
        <v/>
      </c>
      <c r="T59" s="408" t="str">
        <f>IF([1]Tabulka!T59="","",CONCATENATE([1]Tabulka!T59,CHAR(10),'[1]Tabulka-skore'!T59,")"))</f>
        <v/>
      </c>
      <c r="U59" s="406" t="str">
        <f>IF([1]Tabulka!U59="","",CONCATENATE([1]Tabulka!U59,CHAR(10),"(",'[1]Tabulka-skore'!U59,")"))</f>
        <v/>
      </c>
      <c r="V59" s="409" t="str">
        <f>IF([1]Tabulka!V59="","",IFERROR(CONCATENATE(ROUND([1]Tabulka!V59,2),CHAR(10),"(",ROUND('[1]Tabulka-skore'!V59,2),")"),""))</f>
        <v/>
      </c>
      <c r="W59" s="410" t="str">
        <f>[1]Tabulka!W59</f>
        <v/>
      </c>
      <c r="X59" s="309"/>
    </row>
    <row r="60" spans="1:24" ht="5" customHeight="1">
      <c r="A60" s="424"/>
      <c r="B60" s="424"/>
      <c r="C60" s="425"/>
      <c r="D60" s="426"/>
      <c r="E60" s="426"/>
      <c r="F60" s="426"/>
      <c r="G60" s="426"/>
      <c r="H60" s="426"/>
      <c r="I60" s="426"/>
      <c r="J60" s="426"/>
      <c r="K60" s="427"/>
      <c r="L60" s="428"/>
      <c r="M60" s="429"/>
      <c r="N60" s="430"/>
      <c r="O60" s="431"/>
      <c r="P60" s="431"/>
      <c r="Q60" s="432"/>
      <c r="R60" s="433"/>
      <c r="S60" s="434"/>
      <c r="T60" s="435"/>
      <c r="U60" s="433"/>
      <c r="V60" s="433"/>
      <c r="W60" s="433"/>
      <c r="X60" s="436"/>
    </row>
    <row r="61" spans="1:24" ht="5" customHeight="1" thickBot="1">
      <c r="A61" s="304"/>
      <c r="B61" s="304"/>
      <c r="C61" s="306"/>
      <c r="D61" s="437"/>
      <c r="E61" s="437"/>
      <c r="F61" s="437"/>
      <c r="G61" s="437"/>
      <c r="H61" s="437"/>
      <c r="I61" s="437"/>
      <c r="J61" s="437"/>
      <c r="K61" s="438"/>
      <c r="L61" s="439"/>
      <c r="M61" s="440"/>
      <c r="N61" s="441"/>
      <c r="O61" s="439"/>
      <c r="P61" s="439"/>
      <c r="Q61" s="308"/>
      <c r="R61" s="442"/>
      <c r="S61" s="443"/>
      <c r="T61" s="444"/>
      <c r="U61" s="308"/>
      <c r="V61" s="308"/>
      <c r="W61" s="308"/>
      <c r="X61" s="309"/>
    </row>
    <row r="62" spans="1:24" ht="86.25" customHeight="1">
      <c r="A62" s="304"/>
      <c r="B62" s="653"/>
      <c r="C62" s="654" t="str">
        <f>D64</f>
        <v>F</v>
      </c>
      <c r="D62" s="655" t="str">
        <f>C64</f>
        <v>Kolstrunk / 
Mück</v>
      </c>
      <c r="E62" s="656" t="str">
        <f>C65</f>
        <v>Jäger / 
Mráz</v>
      </c>
      <c r="F62" s="656" t="str">
        <f>C66</f>
        <v>Kalina / 
Körber</v>
      </c>
      <c r="G62" s="656" t="str">
        <f>C67</f>
        <v>Průša / 
Průša</v>
      </c>
      <c r="H62" s="656" t="str">
        <f>C68</f>
        <v>Nicolas / 
Houser</v>
      </c>
      <c r="I62" s="656" t="str">
        <f>C69</f>
        <v>Jiránek / 
Bína</v>
      </c>
      <c r="J62" s="657" t="str">
        <f>C70</f>
        <v/>
      </c>
      <c r="K62" s="657" t="str">
        <f>C71</f>
        <v/>
      </c>
      <c r="L62" s="658" t="s">
        <v>358</v>
      </c>
      <c r="M62" s="659" t="s">
        <v>359</v>
      </c>
      <c r="N62" s="659"/>
      <c r="O62" s="660" t="s">
        <v>360</v>
      </c>
      <c r="P62" s="661" t="s">
        <v>361</v>
      </c>
      <c r="Q62" s="623" t="s">
        <v>362</v>
      </c>
      <c r="R62" s="624" t="s">
        <v>363</v>
      </c>
      <c r="S62" s="625" t="s">
        <v>364</v>
      </c>
      <c r="T62" s="625"/>
      <c r="U62" s="624" t="s">
        <v>365</v>
      </c>
      <c r="V62" s="662" t="s">
        <v>366</v>
      </c>
      <c r="W62" s="663" t="s">
        <v>367</v>
      </c>
      <c r="X62" s="309"/>
    </row>
    <row r="63" spans="1:24" ht="9.75" customHeight="1" thickBot="1">
      <c r="A63" s="304"/>
      <c r="B63" s="329" t="str">
        <f>VLOOKUP(B64-1,'[1]pravidla turnaje'!$A$64:$B$83,2,0)</f>
        <v>F</v>
      </c>
      <c r="C63" s="664"/>
      <c r="D63" s="665">
        <f>B64</f>
        <v>61</v>
      </c>
      <c r="E63" s="333">
        <f>B65</f>
        <v>62</v>
      </c>
      <c r="F63" s="333">
        <f>B66</f>
        <v>63</v>
      </c>
      <c r="G63" s="333">
        <f>B67</f>
        <v>64</v>
      </c>
      <c r="H63" s="333">
        <f>B68</f>
        <v>65</v>
      </c>
      <c r="I63" s="333">
        <f>B69</f>
        <v>66</v>
      </c>
      <c r="J63" s="666">
        <f>B70</f>
        <v>67</v>
      </c>
      <c r="K63" s="666">
        <f>B71</f>
        <v>68</v>
      </c>
      <c r="L63" s="667"/>
      <c r="M63" s="668"/>
      <c r="N63" s="668"/>
      <c r="O63" s="669"/>
      <c r="P63" s="670"/>
      <c r="Q63" s="671" t="s">
        <v>368</v>
      </c>
      <c r="R63" s="672"/>
      <c r="S63" s="672"/>
      <c r="T63" s="672"/>
      <c r="U63" s="672"/>
      <c r="V63" s="673"/>
      <c r="W63" s="674"/>
      <c r="X63" s="309"/>
    </row>
    <row r="64" spans="1:24" ht="39" customHeight="1" thickTop="1">
      <c r="A64" s="304"/>
      <c r="B64" s="675">
        <v>61</v>
      </c>
      <c r="C64" s="676" t="str">
        <f>VLOOKUP($B64,[1]jednotlivci!$C$5:$G$164,5,0)</f>
        <v>Kolstrunk / 
Mück</v>
      </c>
      <c r="D64" s="677" t="str">
        <f>B63</f>
        <v>F</v>
      </c>
      <c r="E64" s="347" t="str">
        <f>IF(OR([1]Tabulka!E64=":",[1]Tabulka!E64=""),"",CONCATENATE([1]Tabulka!E64,CHAR(10),"(",'[1]Tabulka-skore'!E64,")"))</f>
        <v/>
      </c>
      <c r="F64" s="347" t="str">
        <f>IF(OR([1]Tabulka!F64=":",[1]Tabulka!F64=""),"",CONCATENATE([1]Tabulka!F64,CHAR(10),"(",'[1]Tabulka-skore'!F64,")"))</f>
        <v/>
      </c>
      <c r="G64" s="347" t="str">
        <f>IF(OR([1]Tabulka!G64=":",[1]Tabulka!G64=""),"",CONCATENATE([1]Tabulka!G64,CHAR(10),"(",'[1]Tabulka-skore'!G64,")"))</f>
        <v/>
      </c>
      <c r="H64" s="347" t="str">
        <f>IF(OR([1]Tabulka!H64=":",[1]Tabulka!H64=""),"",CONCATENATE([1]Tabulka!H64,CHAR(10),"(",'[1]Tabulka-skore'!H64,")"))</f>
        <v/>
      </c>
      <c r="I64" s="347" t="str">
        <f>IF(OR([1]Tabulka!I64=":",[1]Tabulka!I64=""),"",CONCATENATE([1]Tabulka!I64,CHAR(10),"(",'[1]Tabulka-skore'!I64,")"))</f>
        <v/>
      </c>
      <c r="J64" s="347" t="str">
        <f>IF(OR([1]Tabulka!J64=":",[1]Tabulka!J64=""),"",CONCATENATE([1]Tabulka!J64,CHAR(10),"(",'[1]Tabulka-skore'!J64,")"))</f>
        <v/>
      </c>
      <c r="K64" s="348" t="str">
        <f>IF(OR([1]Tabulka!K64=":",[1]Tabulka!K64=""),"",CONCATENATE([1]Tabulka!K64,CHAR(10),"(",'[1]Tabulka-skore'!K64,")"))</f>
        <v/>
      </c>
      <c r="L64" s="349" t="str">
        <f>[1]Tabulka!L64</f>
        <v/>
      </c>
      <c r="M64" s="350" t="str">
        <f>IF([1]Tabulka!M64="","",CONCATENATE([1]Tabulka!M64,":",CHAR(10),"(",'[1]Tabulka-skore'!M64,":"))</f>
        <v/>
      </c>
      <c r="N64" s="351" t="str">
        <f>IF([1]Tabulka!N64="","",CONCATENATE([1]Tabulka!N64,CHAR(10),'[1]Tabulka-skore'!N64,")"))</f>
        <v/>
      </c>
      <c r="O64" s="352" t="str">
        <f>IF([1]Tabulka!O64="","",CONCATENATE([1]Tabulka!O64,CHAR(10),"(",'[1]Tabulka-skore'!O64,")"))</f>
        <v/>
      </c>
      <c r="P64" s="353" t="str">
        <f>IF([1]Tabulka!P64="","",IFERROR(CONCATENATE(ROUND([1]Tabulka!P64,2),CHAR(10),"(",ROUND('[1]Tabulka-skore'!P64,2),")"),""))</f>
        <v/>
      </c>
      <c r="Q64" s="354" t="str">
        <f>[1]Tabulka!Q64</f>
        <v/>
      </c>
      <c r="R64" s="355" t="str">
        <f>[1]Tabulka!R64</f>
        <v/>
      </c>
      <c r="S64" s="356" t="str">
        <f>IF([1]Tabulka!S64="","",CONCATENATE([1]Tabulka!S64,":",CHAR(10),"(",'[1]Tabulka-skore'!S64,":"))</f>
        <v/>
      </c>
      <c r="T64" s="357" t="str">
        <f>IF([1]Tabulka!T64="","",CONCATENATE([1]Tabulka!T64,CHAR(10),'[1]Tabulka-skore'!T64,")"))</f>
        <v/>
      </c>
      <c r="U64" s="358" t="str">
        <f>IF([1]Tabulka!U64="","",CONCATENATE([1]Tabulka!U64,CHAR(10),"(",'[1]Tabulka-skore'!U64,")"))</f>
        <v/>
      </c>
      <c r="V64" s="359" t="str">
        <f>IF([1]Tabulka!V64="","",IFERROR(CONCATENATE(ROUND([1]Tabulka!V64,2),CHAR(10),"(",ROUND('[1]Tabulka-skore'!V64,2),")"),""))</f>
        <v/>
      </c>
      <c r="W64" s="360" t="str">
        <f>[1]Tabulka!W64</f>
        <v/>
      </c>
      <c r="X64" s="309"/>
    </row>
    <row r="65" spans="1:24" ht="39" customHeight="1">
      <c r="A65" s="304"/>
      <c r="B65" s="678">
        <v>62</v>
      </c>
      <c r="C65" s="679" t="str">
        <f>VLOOKUP($B65,[1]jednotlivci!$C$5:$G$164,5,0)</f>
        <v>Jäger / 
Mráz</v>
      </c>
      <c r="D65" s="480" t="str">
        <f>IF(OR([1]Tabulka!D65=":",[1]Tabulka!D65=""),"",CONCATENATE([1]Tabulka!D65,CHAR(10),"(",'[1]Tabulka-skore'!D65,")"))</f>
        <v/>
      </c>
      <c r="E65" s="680" t="str">
        <f>D64</f>
        <v>F</v>
      </c>
      <c r="F65" s="365" t="str">
        <f>IF(OR([1]Tabulka!F65=":",[1]Tabulka!F65=""),"",CONCATENATE([1]Tabulka!F65,CHAR(10),"(",'[1]Tabulka-skore'!F65,")"))</f>
        <v/>
      </c>
      <c r="G65" s="365" t="str">
        <f>IF(OR([1]Tabulka!G65=":",[1]Tabulka!G65=""),"",CONCATENATE([1]Tabulka!G65,CHAR(10),"(",'[1]Tabulka-skore'!G65,")"))</f>
        <v/>
      </c>
      <c r="H65" s="365" t="str">
        <f>IF(OR([1]Tabulka!H65=":",[1]Tabulka!H65=""),"",CONCATENATE([1]Tabulka!H65,CHAR(10),"(",'[1]Tabulka-skore'!H65,")"))</f>
        <v/>
      </c>
      <c r="I65" s="365" t="str">
        <f>IF(OR([1]Tabulka!I65=":",[1]Tabulka!I65=""),"",CONCATENATE([1]Tabulka!I65,CHAR(10),"(",'[1]Tabulka-skore'!I65,")"))</f>
        <v/>
      </c>
      <c r="J65" s="365" t="str">
        <f>IF(OR([1]Tabulka!J65=":",[1]Tabulka!J65=""),"",CONCATENATE([1]Tabulka!J65,CHAR(10),"(",'[1]Tabulka-skore'!J65,")"))</f>
        <v/>
      </c>
      <c r="K65" s="366" t="str">
        <f>IF(OR([1]Tabulka!K65=":",[1]Tabulka!K65=""),"",CONCATENATE([1]Tabulka!K65,CHAR(10),"(",'[1]Tabulka-skore'!K65,")"))</f>
        <v/>
      </c>
      <c r="L65" s="367" t="str">
        <f>[1]Tabulka!L65</f>
        <v/>
      </c>
      <c r="M65" s="368" t="str">
        <f>IF([1]Tabulka!M65="","",CONCATENATE([1]Tabulka!M65,":",CHAR(10),"(",'[1]Tabulka-skore'!M65,":"))</f>
        <v/>
      </c>
      <c r="N65" s="369" t="str">
        <f>IF([1]Tabulka!N65="","",CONCATENATE([1]Tabulka!N65,CHAR(10),'[1]Tabulka-skore'!N65,")"))</f>
        <v/>
      </c>
      <c r="O65" s="370" t="str">
        <f>IF([1]Tabulka!O65="","",CONCATENATE([1]Tabulka!O65,CHAR(10),"(",'[1]Tabulka-skore'!O65,")"))</f>
        <v/>
      </c>
      <c r="P65" s="371" t="str">
        <f>IF([1]Tabulka!P65="","",IFERROR(CONCATENATE(ROUND([1]Tabulka!P65,2),CHAR(10),"(",ROUND('[1]Tabulka-skore'!P65,2),")"),""))</f>
        <v/>
      </c>
      <c r="Q65" s="372" t="str">
        <f>[1]Tabulka!Q65</f>
        <v/>
      </c>
      <c r="R65" s="373" t="str">
        <f>[1]Tabulka!R65</f>
        <v/>
      </c>
      <c r="S65" s="374" t="str">
        <f>IF([1]Tabulka!S65="","",CONCATENATE([1]Tabulka!S65,":",CHAR(10),"(",'[1]Tabulka-skore'!S65,":"))</f>
        <v/>
      </c>
      <c r="T65" s="375" t="str">
        <f>IF([1]Tabulka!T65="","",CONCATENATE([1]Tabulka!T65,CHAR(10),'[1]Tabulka-skore'!T65,")"))</f>
        <v/>
      </c>
      <c r="U65" s="376" t="str">
        <f>IF([1]Tabulka!U65="","",CONCATENATE([1]Tabulka!U65,CHAR(10),"(",'[1]Tabulka-skore'!U65,")"))</f>
        <v/>
      </c>
      <c r="V65" s="377" t="str">
        <f>IF([1]Tabulka!V65="","",IFERROR(CONCATENATE(ROUND([1]Tabulka!V65,2),CHAR(10),"(",ROUND('[1]Tabulka-skore'!V65,2),")"),""))</f>
        <v/>
      </c>
      <c r="W65" s="378" t="str">
        <f>[1]Tabulka!W65</f>
        <v/>
      </c>
      <c r="X65" s="309"/>
    </row>
    <row r="66" spans="1:24" ht="39" customHeight="1">
      <c r="A66" s="304"/>
      <c r="B66" s="678">
        <v>63</v>
      </c>
      <c r="C66" s="679" t="str">
        <f>VLOOKUP($B66,[1]jednotlivci!$C$5:$G$164,5,0)</f>
        <v>Kalina / 
Körber</v>
      </c>
      <c r="D66" s="480" t="str">
        <f>IF(OR([1]Tabulka!D66=":",[1]Tabulka!D66=""),"",CONCATENATE([1]Tabulka!D66,CHAR(10),"(",'[1]Tabulka-skore'!D66,")"))</f>
        <v/>
      </c>
      <c r="E66" s="493" t="str">
        <f>IF(OR([1]Tabulka!E66=":",[1]Tabulka!E66=""),"",CONCATENATE([1]Tabulka!E66,CHAR(10),"(",'[1]Tabulka-skore'!E66,")"))</f>
        <v/>
      </c>
      <c r="F66" s="680" t="str">
        <f>E65</f>
        <v>F</v>
      </c>
      <c r="G66" s="365" t="str">
        <f>IF(OR([1]Tabulka!G66=":",[1]Tabulka!G66=""),"",CONCATENATE([1]Tabulka!G66,CHAR(10),"(",'[1]Tabulka-skore'!G66,")"))</f>
        <v/>
      </c>
      <c r="H66" s="365" t="str">
        <f>IF(OR([1]Tabulka!H66=":",[1]Tabulka!H66=""),"",CONCATENATE([1]Tabulka!H66,CHAR(10),"(",'[1]Tabulka-skore'!H66,")"))</f>
        <v/>
      </c>
      <c r="I66" s="365" t="str">
        <f>IF(OR([1]Tabulka!I66=":",[1]Tabulka!I66=""),"",CONCATENATE([1]Tabulka!I66,CHAR(10),"(",'[1]Tabulka-skore'!I66,")"))</f>
        <v/>
      </c>
      <c r="J66" s="365" t="str">
        <f>IF(OR([1]Tabulka!J66=":",[1]Tabulka!J66=""),"",CONCATENATE([1]Tabulka!J66,CHAR(10),"(",'[1]Tabulka-skore'!J66,")"))</f>
        <v/>
      </c>
      <c r="K66" s="366" t="str">
        <f>IF(OR([1]Tabulka!K66=":",[1]Tabulka!K66=""),"",CONCATENATE([1]Tabulka!K66,CHAR(10),"(",'[1]Tabulka-skore'!K66,")"))</f>
        <v/>
      </c>
      <c r="L66" s="367" t="str">
        <f>[1]Tabulka!L66</f>
        <v/>
      </c>
      <c r="M66" s="368" t="str">
        <f>IF([1]Tabulka!M66="","",CONCATENATE([1]Tabulka!M66,":",CHAR(10),"(",'[1]Tabulka-skore'!M66,":"))</f>
        <v/>
      </c>
      <c r="N66" s="369" t="str">
        <f>IF([1]Tabulka!N66="","",CONCATENATE([1]Tabulka!N66,CHAR(10),'[1]Tabulka-skore'!N66,")"))</f>
        <v/>
      </c>
      <c r="O66" s="370" t="str">
        <f>IF([1]Tabulka!O66="","",CONCATENATE([1]Tabulka!O66,CHAR(10),"(",'[1]Tabulka-skore'!O66,")"))</f>
        <v/>
      </c>
      <c r="P66" s="371" t="str">
        <f>IF([1]Tabulka!P66="","",IFERROR(CONCATENATE(ROUND([1]Tabulka!P66,2),CHAR(10),"(",ROUND('[1]Tabulka-skore'!P66,2),")"),""))</f>
        <v/>
      </c>
      <c r="Q66" s="372" t="str">
        <f>[1]Tabulka!Q66</f>
        <v/>
      </c>
      <c r="R66" s="373" t="str">
        <f>[1]Tabulka!R66</f>
        <v/>
      </c>
      <c r="S66" s="374" t="str">
        <f>IF([1]Tabulka!S66="","",CONCATENATE([1]Tabulka!S66,":",CHAR(10),"(",'[1]Tabulka-skore'!S66,":"))</f>
        <v/>
      </c>
      <c r="T66" s="375" t="str">
        <f>IF([1]Tabulka!T66="","",CONCATENATE([1]Tabulka!T66,CHAR(10),'[1]Tabulka-skore'!T66,")"))</f>
        <v/>
      </c>
      <c r="U66" s="376" t="str">
        <f>IF([1]Tabulka!U66="","",CONCATENATE([1]Tabulka!U66,CHAR(10),"(",'[1]Tabulka-skore'!U66,")"))</f>
        <v/>
      </c>
      <c r="V66" s="377" t="str">
        <f>IF([1]Tabulka!V66="","",IFERROR(CONCATENATE(ROUND([1]Tabulka!V66,2),CHAR(10),"(",ROUND('[1]Tabulka-skore'!V66,2),")"),""))</f>
        <v/>
      </c>
      <c r="W66" s="378" t="str">
        <f>[1]Tabulka!W66</f>
        <v/>
      </c>
      <c r="X66" s="309"/>
    </row>
    <row r="67" spans="1:24" ht="39" customHeight="1">
      <c r="A67" s="304"/>
      <c r="B67" s="678">
        <v>64</v>
      </c>
      <c r="C67" s="679" t="str">
        <f>VLOOKUP($B67,[1]jednotlivci!$C$5:$G$164,5,0)</f>
        <v>Průša / 
Průša</v>
      </c>
      <c r="D67" s="480" t="str">
        <f>IF(OR([1]Tabulka!D67=":",[1]Tabulka!D67=""),"",CONCATENATE([1]Tabulka!D67,CHAR(10),"(",'[1]Tabulka-skore'!D67,")"))</f>
        <v/>
      </c>
      <c r="E67" s="493" t="str">
        <f>IF(OR([1]Tabulka!E67=":",[1]Tabulka!E67=""),"",CONCATENATE([1]Tabulka!E67,CHAR(10),"(",'[1]Tabulka-skore'!E67,")"))</f>
        <v/>
      </c>
      <c r="F67" s="493" t="str">
        <f>IF(OR([1]Tabulka!F67=":",[1]Tabulka!F67=""),"",CONCATENATE([1]Tabulka!F67,CHAR(10),"(",'[1]Tabulka-skore'!F67,")"))</f>
        <v/>
      </c>
      <c r="G67" s="680" t="str">
        <f>F66</f>
        <v>F</v>
      </c>
      <c r="H67" s="365" t="str">
        <f>IF(OR([1]Tabulka!H67=":",[1]Tabulka!H67=""),"",CONCATENATE([1]Tabulka!H67,CHAR(10),"(",'[1]Tabulka-skore'!H67,")"))</f>
        <v/>
      </c>
      <c r="I67" s="365" t="str">
        <f>IF(OR([1]Tabulka!I67=":",[1]Tabulka!I67=""),"",CONCATENATE([1]Tabulka!I67,CHAR(10),"(",'[1]Tabulka-skore'!I67,")"))</f>
        <v/>
      </c>
      <c r="J67" s="365" t="str">
        <f>IF(OR([1]Tabulka!J67=":",[1]Tabulka!J67=""),"",CONCATENATE([1]Tabulka!J67,CHAR(10),"(",'[1]Tabulka-skore'!J67,")"))</f>
        <v/>
      </c>
      <c r="K67" s="366" t="str">
        <f>IF(OR([1]Tabulka!K67=":",[1]Tabulka!K67=""),"",CONCATENATE([1]Tabulka!K67,CHAR(10),"(",'[1]Tabulka-skore'!K67,")"))</f>
        <v/>
      </c>
      <c r="L67" s="367" t="str">
        <f>[1]Tabulka!L67</f>
        <v/>
      </c>
      <c r="M67" s="368" t="str">
        <f>IF([1]Tabulka!M67="","",CONCATENATE([1]Tabulka!M67,":",CHAR(10),"(",'[1]Tabulka-skore'!M67,":"))</f>
        <v/>
      </c>
      <c r="N67" s="369" t="str">
        <f>IF([1]Tabulka!N67="","",CONCATENATE([1]Tabulka!N67,CHAR(10),'[1]Tabulka-skore'!N67,")"))</f>
        <v/>
      </c>
      <c r="O67" s="370" t="str">
        <f>IF([1]Tabulka!O67="","",CONCATENATE([1]Tabulka!O67,CHAR(10),"(",'[1]Tabulka-skore'!O67,")"))</f>
        <v/>
      </c>
      <c r="P67" s="371" t="str">
        <f>IF([1]Tabulka!P67="","",IFERROR(CONCATENATE(ROUND([1]Tabulka!P67,2),CHAR(10),"(",ROUND('[1]Tabulka-skore'!P67,2),")"),""))</f>
        <v/>
      </c>
      <c r="Q67" s="372" t="str">
        <f>[1]Tabulka!Q67</f>
        <v/>
      </c>
      <c r="R67" s="373" t="str">
        <f>[1]Tabulka!R67</f>
        <v/>
      </c>
      <c r="S67" s="374" t="str">
        <f>IF([1]Tabulka!S67="","",CONCATENATE([1]Tabulka!S67,":",CHAR(10),"(",'[1]Tabulka-skore'!S67,":"))</f>
        <v/>
      </c>
      <c r="T67" s="375" t="str">
        <f>IF([1]Tabulka!T67="","",CONCATENATE([1]Tabulka!T67,CHAR(10),'[1]Tabulka-skore'!T67,")"))</f>
        <v/>
      </c>
      <c r="U67" s="376" t="str">
        <f>IF([1]Tabulka!U67="","",CONCATENATE([1]Tabulka!U67,CHAR(10),"(",'[1]Tabulka-skore'!U67,")"))</f>
        <v/>
      </c>
      <c r="V67" s="377" t="str">
        <f>IF([1]Tabulka!V67="","",IFERROR(CONCATENATE(ROUND([1]Tabulka!V67,2),CHAR(10),"(",ROUND('[1]Tabulka-skore'!V67,2),")"),""))</f>
        <v/>
      </c>
      <c r="W67" s="378" t="str">
        <f>[1]Tabulka!W67</f>
        <v/>
      </c>
      <c r="X67" s="309"/>
    </row>
    <row r="68" spans="1:24" ht="39" customHeight="1">
      <c r="A68" s="304"/>
      <c r="B68" s="678">
        <v>65</v>
      </c>
      <c r="C68" s="681" t="str">
        <f>VLOOKUP($B68,[1]jednotlivci!$C$5:$G$164,5,0)</f>
        <v>Nicolas / 
Houser</v>
      </c>
      <c r="D68" s="495" t="str">
        <f>IF(OR([1]Tabulka!D68=":",[1]Tabulka!D68=""),"",CONCATENATE([1]Tabulka!D68,CHAR(10),"(",'[1]Tabulka-skore'!D68,")"))</f>
        <v/>
      </c>
      <c r="E68" s="496" t="str">
        <f>IF(OR([1]Tabulka!E68=":",[1]Tabulka!E68=""),"",CONCATENATE([1]Tabulka!E68,CHAR(10),"(",'[1]Tabulka-skore'!E68,")"))</f>
        <v/>
      </c>
      <c r="F68" s="496" t="str">
        <f>IF(OR([1]Tabulka!F68=":",[1]Tabulka!F68=""),"",CONCATENATE([1]Tabulka!F68,CHAR(10),"(",'[1]Tabulka-skore'!F68,")"))</f>
        <v/>
      </c>
      <c r="G68" s="496" t="str">
        <f>IF(OR([1]Tabulka!G68=":",[1]Tabulka!G68=""),"",CONCATENATE([1]Tabulka!G68,CHAR(10),"(",'[1]Tabulka-skore'!G68,")"))</f>
        <v/>
      </c>
      <c r="H68" s="682" t="str">
        <f>G67</f>
        <v>F</v>
      </c>
      <c r="I68" s="381" t="str">
        <f>IF(OR([1]Tabulka!I68=":",[1]Tabulka!I68=""),"",CONCATENATE([1]Tabulka!I68,CHAR(10),"(",'[1]Tabulka-skore'!I68,")"))</f>
        <v/>
      </c>
      <c r="J68" s="381" t="str">
        <f>IF(OR([1]Tabulka!J68=":",[1]Tabulka!J68=""),"",CONCATENATE([1]Tabulka!J68,CHAR(10),"(",'[1]Tabulka-skore'!J68,")"))</f>
        <v/>
      </c>
      <c r="K68" s="383" t="str">
        <f>IF(OR([1]Tabulka!K68=":",[1]Tabulka!K68=""),"",CONCATENATE([1]Tabulka!K68,CHAR(10),"(",'[1]Tabulka-skore'!K68,")"))</f>
        <v/>
      </c>
      <c r="L68" s="384" t="str">
        <f>[1]Tabulka!L68</f>
        <v/>
      </c>
      <c r="M68" s="683" t="str">
        <f>IF([1]Tabulka!M68="","",CONCATENATE([1]Tabulka!M68,":",CHAR(10),"(",'[1]Tabulka-skore'!M68,":"))</f>
        <v/>
      </c>
      <c r="N68" s="684" t="str">
        <f>IF([1]Tabulka!N68="","",CONCATENATE([1]Tabulka!N68,CHAR(10),'[1]Tabulka-skore'!N68,")"))</f>
        <v/>
      </c>
      <c r="O68" s="685" t="str">
        <f>IF([1]Tabulka!O68="","",CONCATENATE([1]Tabulka!O68,CHAR(10),"(",'[1]Tabulka-skore'!O68,")"))</f>
        <v/>
      </c>
      <c r="P68" s="686" t="str">
        <f>IF([1]Tabulka!P68="","",IFERROR(CONCATENATE(ROUND([1]Tabulka!P68,2),CHAR(10),"(",ROUND('[1]Tabulka-skore'!P68,2),")"),""))</f>
        <v/>
      </c>
      <c r="Q68" s="389" t="str">
        <f>[1]Tabulka!Q68</f>
        <v/>
      </c>
      <c r="R68" s="390" t="str">
        <f>[1]Tabulka!R68</f>
        <v/>
      </c>
      <c r="S68" s="391" t="str">
        <f>IF([1]Tabulka!S68="","",CONCATENATE([1]Tabulka!S68,":",CHAR(10),"(",'[1]Tabulka-skore'!S68,":"))</f>
        <v/>
      </c>
      <c r="T68" s="392" t="str">
        <f>IF([1]Tabulka!T68="","",CONCATENATE([1]Tabulka!T68,CHAR(10),'[1]Tabulka-skore'!T68,")"))</f>
        <v/>
      </c>
      <c r="U68" s="390" t="str">
        <f>IF([1]Tabulka!U68="","",CONCATENATE([1]Tabulka!U68,CHAR(10),"(",'[1]Tabulka-skore'!U68,")"))</f>
        <v/>
      </c>
      <c r="V68" s="393" t="str">
        <f>IF([1]Tabulka!V68="","",IFERROR(CONCATENATE(ROUND([1]Tabulka!V68,2),CHAR(10),"(",ROUND('[1]Tabulka-skore'!V68,2),")"),""))</f>
        <v/>
      </c>
      <c r="W68" s="394" t="str">
        <f>[1]Tabulka!W68</f>
        <v/>
      </c>
      <c r="X68" s="309"/>
    </row>
    <row r="69" spans="1:24" ht="34.5" customHeight="1" thickBot="1">
      <c r="A69" s="304"/>
      <c r="B69" s="678">
        <v>66</v>
      </c>
      <c r="C69" s="687" t="str">
        <f>VLOOKUP($B69,[1]jednotlivci!$C$5:$G$164,5,0)</f>
        <v>Jiránek / 
Bína</v>
      </c>
      <c r="D69" s="505" t="str">
        <f>IF(OR([1]Tabulka!D69=":",[1]Tabulka!D69=""),"",CONCATENATE([1]Tabulka!D69,CHAR(10),"(",'[1]Tabulka-skore'!D69,")"))</f>
        <v/>
      </c>
      <c r="E69" s="506" t="str">
        <f>IF(OR([1]Tabulka!E69=":",[1]Tabulka!E69=""),"",CONCATENATE([1]Tabulka!E69,CHAR(10),"(",'[1]Tabulka-skore'!E69,")"))</f>
        <v/>
      </c>
      <c r="F69" s="506" t="str">
        <f>IF(OR([1]Tabulka!F69=":",[1]Tabulka!F69=""),"",CONCATENATE([1]Tabulka!F69,CHAR(10),"(",'[1]Tabulka-skore'!F69,")"))</f>
        <v/>
      </c>
      <c r="G69" s="506" t="str">
        <f>IF(OR([1]Tabulka!G69=":",[1]Tabulka!G69=""),"",CONCATENATE([1]Tabulka!G69,CHAR(10),"(",'[1]Tabulka-skore'!G69,")"))</f>
        <v/>
      </c>
      <c r="H69" s="506" t="str">
        <f>IF(OR([1]Tabulka!H69=":",[1]Tabulka!H69=""),"",CONCATENATE([1]Tabulka!H69,CHAR(10),"(",'[1]Tabulka-skore'!H69,")"))</f>
        <v/>
      </c>
      <c r="I69" s="688" t="str">
        <f>H68</f>
        <v>F</v>
      </c>
      <c r="J69" s="397" t="str">
        <f>IF(OR([1]Tabulka!J69=":",[1]Tabulka!J69=""),"",CONCATENATE([1]Tabulka!J69,CHAR(10),"(",'[1]Tabulka-skore'!J69,")"))</f>
        <v/>
      </c>
      <c r="K69" s="399" t="str">
        <f>IF(OR([1]Tabulka!K69=":",[1]Tabulka!K69=""),"",CONCATENATE([1]Tabulka!K69,CHAR(10),"(",'[1]Tabulka-skore'!K69,")"))</f>
        <v/>
      </c>
      <c r="L69" s="400" t="str">
        <f>[1]Tabulka!L69</f>
        <v/>
      </c>
      <c r="M69" s="689" t="str">
        <f>IF([1]Tabulka!M69="","",CONCATENATE([1]Tabulka!M69,":",CHAR(10),"(",'[1]Tabulka-skore'!M69,":"))</f>
        <v/>
      </c>
      <c r="N69" s="690" t="str">
        <f>IF([1]Tabulka!N69="","",CONCATENATE([1]Tabulka!N69,CHAR(10),'[1]Tabulka-skore'!N69,")"))</f>
        <v/>
      </c>
      <c r="O69" s="691" t="str">
        <f>IF([1]Tabulka!O69="","",CONCATENATE([1]Tabulka!O69,CHAR(10),"(",'[1]Tabulka-skore'!O69,")"))</f>
        <v/>
      </c>
      <c r="P69" s="692" t="str">
        <f>IF([1]Tabulka!P69="","",IFERROR(CONCATENATE(ROUND([1]Tabulka!P69,2),CHAR(10),"(",ROUND('[1]Tabulka-skore'!P69,2),")"),""))</f>
        <v/>
      </c>
      <c r="Q69" s="405" t="str">
        <f>[1]Tabulka!Q69</f>
        <v/>
      </c>
      <c r="R69" s="406" t="str">
        <f>[1]Tabulka!R69</f>
        <v/>
      </c>
      <c r="S69" s="407" t="str">
        <f>IF([1]Tabulka!S69="","",CONCATENATE([1]Tabulka!S69,":",CHAR(10),"(",'[1]Tabulka-skore'!S69,":"))</f>
        <v/>
      </c>
      <c r="T69" s="408" t="str">
        <f>IF([1]Tabulka!T69="","",CONCATENATE([1]Tabulka!T69,CHAR(10),'[1]Tabulka-skore'!T69,")"))</f>
        <v/>
      </c>
      <c r="U69" s="406" t="str">
        <f>IF([1]Tabulka!U69="","",CONCATENATE([1]Tabulka!U69,CHAR(10),"(",'[1]Tabulka-skore'!U69,")"))</f>
        <v/>
      </c>
      <c r="V69" s="409" t="str">
        <f>IF([1]Tabulka!V69="","",IFERROR(CONCATENATE(ROUND([1]Tabulka!V69,2),CHAR(10),"(",ROUND('[1]Tabulka-skore'!V69,2),")"),""))</f>
        <v/>
      </c>
      <c r="W69" s="410" t="str">
        <f>[1]Tabulka!W69</f>
        <v/>
      </c>
      <c r="X69" s="309"/>
    </row>
    <row r="70" spans="1:24" ht="34.5" hidden="1" customHeight="1">
      <c r="A70" s="304"/>
      <c r="B70" s="678">
        <v>67</v>
      </c>
      <c r="C70" s="693" t="str">
        <f>VLOOKUP($B70,[1]jednotlivci!$C$5:$G$164,5,0)</f>
        <v/>
      </c>
      <c r="D70" s="515" t="str">
        <f>IF(OR([1]Tabulka!D70=":",[1]Tabulka!D70=""),"",CONCATENATE([1]Tabulka!D70,CHAR(10),"(",'[1]Tabulka-skore'!D70,")"))</f>
        <v/>
      </c>
      <c r="E70" s="516" t="str">
        <f>IF(OR([1]Tabulka!E70=":",[1]Tabulka!E70=""),"",CONCATENATE([1]Tabulka!E70,CHAR(10),"(",'[1]Tabulka-skore'!E70,")"))</f>
        <v/>
      </c>
      <c r="F70" s="516" t="str">
        <f>IF(OR([1]Tabulka!F70=":",[1]Tabulka!F70=""),"",CONCATENATE([1]Tabulka!F70,CHAR(10),"(",'[1]Tabulka-skore'!F70,")"))</f>
        <v/>
      </c>
      <c r="G70" s="516" t="str">
        <f>IF(OR([1]Tabulka!G70=":",[1]Tabulka!G70=""),"",CONCATENATE([1]Tabulka!G70,CHAR(10),"(",'[1]Tabulka-skore'!G70,")"))</f>
        <v/>
      </c>
      <c r="H70" s="516" t="str">
        <f>IF(OR([1]Tabulka!H70=":",[1]Tabulka!H70=""),"",CONCATENATE([1]Tabulka!H70,CHAR(10),"(",'[1]Tabulka-skore'!H70,")"))</f>
        <v/>
      </c>
      <c r="I70" s="516" t="str">
        <f>IF(OR([1]Tabulka!I70=":",[1]Tabulka!I70=""),"",CONCATENATE([1]Tabulka!I70,CHAR(10),"(",'[1]Tabulka-skore'!I70,")"))</f>
        <v/>
      </c>
      <c r="J70" s="694" t="str">
        <f>I69</f>
        <v>F</v>
      </c>
      <c r="K70" s="415" t="str">
        <f>IF(OR([1]Tabulka!K70=":",[1]Tabulka!K70=""),"",CONCATENATE([1]Tabulka!K70,CHAR(10),"(",'[1]Tabulka-skore'!K70,")"))</f>
        <v/>
      </c>
      <c r="L70" s="349" t="str">
        <f>[1]Tabulka!L70</f>
        <v/>
      </c>
      <c r="M70" s="350" t="str">
        <f>IF([1]Tabulka!M70="","",CONCATENATE([1]Tabulka!M70,":",CHAR(10),"(",'[1]Tabulka-skore'!M70,":"))</f>
        <v/>
      </c>
      <c r="N70" s="351" t="str">
        <f>IF([1]Tabulka!N70="","",CONCATENATE([1]Tabulka!N70,CHAR(10),'[1]Tabulka-skore'!N70,")"))</f>
        <v/>
      </c>
      <c r="O70" s="352" t="str">
        <f>IF([1]Tabulka!O70="","",CONCATENATE([1]Tabulka!O70,CHAR(10),"(",'[1]Tabulka-skore'!O70,")"))</f>
        <v/>
      </c>
      <c r="P70" s="353" t="str">
        <f>IF([1]Tabulka!P70="","",IFERROR(CONCATENATE(ROUND([1]Tabulka!P70,2),CHAR(10),"(",ROUND('[1]Tabulka-skore'!P70,2),")"),""))</f>
        <v/>
      </c>
      <c r="Q70" s="354" t="str">
        <f>[1]Tabulka!Q70</f>
        <v/>
      </c>
      <c r="R70" s="358" t="str">
        <f>[1]Tabulka!R70</f>
        <v/>
      </c>
      <c r="S70" s="356" t="str">
        <f>IF([1]Tabulka!S70="","",CONCATENATE([1]Tabulka!S70,":",CHAR(10),"(",'[1]Tabulka-skore'!S70,":"))</f>
        <v/>
      </c>
      <c r="T70" s="357" t="str">
        <f>IF([1]Tabulka!T70="","",CONCATENATE([1]Tabulka!T70,CHAR(10),'[1]Tabulka-skore'!T70,")"))</f>
        <v/>
      </c>
      <c r="U70" s="358" t="str">
        <f>IF([1]Tabulka!U70="","",CONCATENATE([1]Tabulka!U70,CHAR(10),"(",'[1]Tabulka-skore'!U70,")"))</f>
        <v/>
      </c>
      <c r="V70" s="359" t="str">
        <f>IF([1]Tabulka!V70="","",IFERROR(CONCATENATE(ROUND([1]Tabulka!V70,2),CHAR(10),"(",ROUND('[1]Tabulka-skore'!V70,2),")"),""))</f>
        <v/>
      </c>
      <c r="W70" s="420" t="str">
        <f>[1]Tabulka!W70</f>
        <v/>
      </c>
      <c r="X70" s="309"/>
    </row>
    <row r="71" spans="1:24" ht="33.75" hidden="1" customHeight="1">
      <c r="A71" s="304"/>
      <c r="B71" s="695">
        <v>68</v>
      </c>
      <c r="C71" s="687" t="str">
        <f>VLOOKUP($B71,[1]jednotlivci!$C$5:$G$164,5,0)</f>
        <v/>
      </c>
      <c r="D71" s="505" t="str">
        <f>IF(OR([1]Tabulka!D71=":",[1]Tabulka!D71=""),"",CONCATENATE([1]Tabulka!D71,CHAR(10),"(",'[1]Tabulka-skore'!D71,")"))</f>
        <v/>
      </c>
      <c r="E71" s="506" t="str">
        <f>IF(OR([1]Tabulka!E71=":",[1]Tabulka!E71=""),"",CONCATENATE([1]Tabulka!E71,CHAR(10),"(",'[1]Tabulka-skore'!E71,")"))</f>
        <v/>
      </c>
      <c r="F71" s="506" t="str">
        <f>IF(OR([1]Tabulka!F71=":",[1]Tabulka!F71=""),"",CONCATENATE([1]Tabulka!F71,CHAR(10),"(",'[1]Tabulka-skore'!F71,")"))</f>
        <v/>
      </c>
      <c r="G71" s="506" t="str">
        <f>IF(OR([1]Tabulka!G71=":",[1]Tabulka!G71=""),"",CONCATENATE([1]Tabulka!G71,CHAR(10),"(",'[1]Tabulka-skore'!G71,")"))</f>
        <v/>
      </c>
      <c r="H71" s="506" t="str">
        <f>IF(OR([1]Tabulka!H71=":",[1]Tabulka!H71=""),"",CONCATENATE([1]Tabulka!H71,CHAR(10),"(",'[1]Tabulka-skore'!H71,")"))</f>
        <v/>
      </c>
      <c r="I71" s="506" t="str">
        <f>IF(OR([1]Tabulka!I71=":",[1]Tabulka!I71=""),"",CONCATENATE([1]Tabulka!I71,CHAR(10),"(",'[1]Tabulka-skore'!I71,")"))</f>
        <v/>
      </c>
      <c r="J71" s="506" t="str">
        <f>IF(OR([1]Tabulka!J71=":",[1]Tabulka!J71=""),"",CONCATENATE([1]Tabulka!J71,CHAR(10),"(",'[1]Tabulka-skore'!J71,")"))</f>
        <v/>
      </c>
      <c r="K71" s="696" t="str">
        <f>J70</f>
        <v>F</v>
      </c>
      <c r="L71" s="400" t="str">
        <f>[1]Tabulka!L71</f>
        <v/>
      </c>
      <c r="M71" s="689" t="str">
        <f>IF([1]Tabulka!M71="","",CONCATENATE([1]Tabulka!M71,":",CHAR(10),"(",'[1]Tabulka-skore'!M71,":"))</f>
        <v/>
      </c>
      <c r="N71" s="690" t="str">
        <f>IF([1]Tabulka!N71="","",CONCATENATE([1]Tabulka!N71,CHAR(10),'[1]Tabulka-skore'!N71,")"))</f>
        <v/>
      </c>
      <c r="O71" s="691" t="str">
        <f>IF([1]Tabulka!O71="","",CONCATENATE([1]Tabulka!O71,CHAR(10),"(",'[1]Tabulka-skore'!O71,")"))</f>
        <v/>
      </c>
      <c r="P71" s="692" t="str">
        <f>IF([1]Tabulka!P71="","",IFERROR(CONCATENATE(ROUND([1]Tabulka!P71,2),CHAR(10),"(",ROUND('[1]Tabulka-skore'!P71,2),")"),""))</f>
        <v/>
      </c>
      <c r="Q71" s="405" t="str">
        <f>[1]Tabulka!Q71</f>
        <v/>
      </c>
      <c r="R71" s="406" t="str">
        <f>[1]Tabulka!R71</f>
        <v/>
      </c>
      <c r="S71" s="407" t="str">
        <f>IF([1]Tabulka!S71="","",CONCATENATE([1]Tabulka!S71,":",CHAR(10),"(",'[1]Tabulka-skore'!S71,":"))</f>
        <v/>
      </c>
      <c r="T71" s="408" t="str">
        <f>IF([1]Tabulka!T71="","",CONCATENATE([1]Tabulka!T71,CHAR(10),'[1]Tabulka-skore'!T71,")"))</f>
        <v/>
      </c>
      <c r="U71" s="406" t="str">
        <f>IF([1]Tabulka!U71="","",CONCATENATE([1]Tabulka!U71,CHAR(10),"(",'[1]Tabulka-skore'!U71,")"))</f>
        <v/>
      </c>
      <c r="V71" s="409" t="str">
        <f>IF([1]Tabulka!V71="","",IFERROR(CONCATENATE(ROUND([1]Tabulka!V71,2),CHAR(10),"(",ROUND('[1]Tabulka-skore'!V71,2),")"),""))</f>
        <v/>
      </c>
      <c r="W71" s="378" t="str">
        <f>[1]Tabulka!W71</f>
        <v/>
      </c>
      <c r="X71" s="309"/>
    </row>
    <row r="72" spans="1:24" ht="5" customHeight="1">
      <c r="A72" s="304"/>
      <c r="B72" s="521"/>
      <c r="C72" s="425"/>
      <c r="D72" s="522"/>
      <c r="E72" s="522"/>
      <c r="F72" s="522"/>
      <c r="G72" s="522"/>
      <c r="H72" s="522"/>
      <c r="I72" s="522"/>
      <c r="J72" s="522"/>
      <c r="K72" s="523"/>
      <c r="L72" s="524"/>
      <c r="M72" s="525"/>
      <c r="N72" s="526"/>
      <c r="O72" s="524"/>
      <c r="P72" s="524"/>
      <c r="Q72" s="527"/>
      <c r="R72" s="527"/>
      <c r="S72" s="528"/>
      <c r="T72" s="529"/>
      <c r="U72" s="527"/>
      <c r="V72" s="527"/>
      <c r="W72" s="524"/>
      <c r="X72" s="309"/>
    </row>
    <row r="73" spans="1:24" ht="5" customHeight="1" thickBot="1">
      <c r="A73" s="304"/>
      <c r="B73" s="521"/>
      <c r="C73" s="425"/>
      <c r="D73" s="522"/>
      <c r="E73" s="522"/>
      <c r="F73" s="522"/>
      <c r="G73" s="522"/>
      <c r="H73" s="522"/>
      <c r="I73" s="522"/>
      <c r="J73" s="522"/>
      <c r="K73" s="523"/>
      <c r="L73" s="428"/>
      <c r="M73" s="530"/>
      <c r="N73" s="531"/>
      <c r="O73" s="428"/>
      <c r="P73" s="428"/>
      <c r="Q73" s="532"/>
      <c r="R73" s="532"/>
      <c r="S73" s="533"/>
      <c r="T73" s="534"/>
      <c r="U73" s="532"/>
      <c r="V73" s="532"/>
      <c r="W73" s="428"/>
      <c r="X73" s="309"/>
    </row>
    <row r="74" spans="1:24" ht="86.25" customHeight="1">
      <c r="A74" s="304"/>
      <c r="B74" s="312"/>
      <c r="C74" s="697" t="str">
        <f>D76</f>
        <v>G</v>
      </c>
      <c r="D74" s="698" t="str">
        <f>C76</f>
        <v>Mohelník / 
Csáno</v>
      </c>
      <c r="E74" s="699" t="str">
        <f>C77</f>
        <v>Fořt / 
Fořt</v>
      </c>
      <c r="F74" s="699" t="str">
        <f>C78</f>
        <v>Zouzal / 
Eckhardt</v>
      </c>
      <c r="G74" s="699" t="str">
        <f>C79</f>
        <v>Hněvkovský / 
Vašák</v>
      </c>
      <c r="H74" s="699" t="str">
        <f>C80</f>
        <v>Kindl / 
Kotoun</v>
      </c>
      <c r="I74" s="700" t="str">
        <f>C81</f>
        <v/>
      </c>
      <c r="J74" s="701" t="str">
        <f>C82</f>
        <v/>
      </c>
      <c r="K74" s="701" t="str">
        <f>C83</f>
        <v/>
      </c>
      <c r="L74" s="702" t="s">
        <v>358</v>
      </c>
      <c r="M74" s="703" t="s">
        <v>359</v>
      </c>
      <c r="N74" s="703"/>
      <c r="O74" s="704" t="s">
        <v>360</v>
      </c>
      <c r="P74" s="705" t="s">
        <v>361</v>
      </c>
      <c r="Q74" s="706" t="s">
        <v>362</v>
      </c>
      <c r="R74" s="707" t="s">
        <v>363</v>
      </c>
      <c r="S74" s="708" t="s">
        <v>364</v>
      </c>
      <c r="T74" s="709"/>
      <c r="U74" s="707" t="s">
        <v>365</v>
      </c>
      <c r="V74" s="710" t="s">
        <v>366</v>
      </c>
      <c r="W74" s="711" t="s">
        <v>367</v>
      </c>
      <c r="X74" s="309"/>
    </row>
    <row r="75" spans="1:24" ht="9.75" customHeight="1" thickBot="1">
      <c r="A75" s="304"/>
      <c r="B75" s="329" t="str">
        <f>VLOOKUP(B76-1,'[1]pravidla turnaje'!$A$64:$B$83,2,0)</f>
        <v>G</v>
      </c>
      <c r="C75" s="712"/>
      <c r="D75" s="665">
        <f>B76</f>
        <v>71</v>
      </c>
      <c r="E75" s="333">
        <f>B77</f>
        <v>72</v>
      </c>
      <c r="F75" s="333">
        <f>B78</f>
        <v>73</v>
      </c>
      <c r="G75" s="333">
        <f>B79</f>
        <v>74</v>
      </c>
      <c r="H75" s="333">
        <f>B80</f>
        <v>75</v>
      </c>
      <c r="I75" s="713">
        <f>B81</f>
        <v>76</v>
      </c>
      <c r="J75" s="666">
        <f>B82</f>
        <v>77</v>
      </c>
      <c r="K75" s="666">
        <f>B83</f>
        <v>78</v>
      </c>
      <c r="L75" s="714"/>
      <c r="M75" s="715"/>
      <c r="N75" s="716"/>
      <c r="O75" s="717"/>
      <c r="P75" s="718"/>
      <c r="Q75" s="719" t="s">
        <v>368</v>
      </c>
      <c r="R75" s="720"/>
      <c r="S75" s="720"/>
      <c r="T75" s="720"/>
      <c r="U75" s="720"/>
      <c r="V75" s="721"/>
      <c r="W75" s="722"/>
      <c r="X75" s="309"/>
    </row>
    <row r="76" spans="1:24" ht="39" customHeight="1" thickTop="1">
      <c r="A76" s="304"/>
      <c r="B76" s="723">
        <v>71</v>
      </c>
      <c r="C76" s="724" t="str">
        <f>VLOOKUP($B76,[1]jednotlivci!$C$5:$G$164,5,0)</f>
        <v>Mohelník / 
Csáno</v>
      </c>
      <c r="D76" s="725" t="str">
        <f>B75</f>
        <v>G</v>
      </c>
      <c r="E76" s="347" t="str">
        <f>IF(OR([1]Tabulka!E76=":",[1]Tabulka!E76=""),"",CONCATENATE([1]Tabulka!E76,CHAR(10),"(",'[1]Tabulka-skore'!E76,")"))</f>
        <v/>
      </c>
      <c r="F76" s="347" t="str">
        <f>IF(OR([1]Tabulka!F76=":",[1]Tabulka!F76=""),"",CONCATENATE([1]Tabulka!F76,CHAR(10),"(",'[1]Tabulka-skore'!F76,")"))</f>
        <v/>
      </c>
      <c r="G76" s="347" t="str">
        <f>IF(OR([1]Tabulka!G76=":",[1]Tabulka!G76=""),"",CONCATENATE([1]Tabulka!G76,CHAR(10),"(",'[1]Tabulka-skore'!G76,")"))</f>
        <v/>
      </c>
      <c r="H76" s="347" t="str">
        <f>IF(OR([1]Tabulka!H76=":",[1]Tabulka!H76=""),"",CONCATENATE([1]Tabulka!H76,CHAR(10),"(",'[1]Tabulka-skore'!H76,")"))</f>
        <v/>
      </c>
      <c r="I76" s="726" t="str">
        <f>IF(OR([1]Tabulka!I76=":",[1]Tabulka!I76=""),"",CONCATENATE([1]Tabulka!I76,CHAR(10),"(",'[1]Tabulka-skore'!I76,")"))</f>
        <v/>
      </c>
      <c r="J76" s="347" t="str">
        <f>IF(OR([1]Tabulka!J76=":",[1]Tabulka!J76=""),"",CONCATENATE([1]Tabulka!J76,CHAR(10),"(",'[1]Tabulka-skore'!J76,")"))</f>
        <v/>
      </c>
      <c r="K76" s="348" t="str">
        <f>IF(OR([1]Tabulka!K76=":",[1]Tabulka!K76=""),"",CONCATENATE([1]Tabulka!K76,CHAR(10),"(",'[1]Tabulka-skore'!K76,")"))</f>
        <v/>
      </c>
      <c r="L76" s="349" t="str">
        <f>[1]Tabulka!L76</f>
        <v/>
      </c>
      <c r="M76" s="350" t="str">
        <f>IF([1]Tabulka!M76="","",CONCATENATE([1]Tabulka!M76,":",CHAR(10),"(",'[1]Tabulka-skore'!M76,":"))</f>
        <v/>
      </c>
      <c r="N76" s="351" t="str">
        <f>IF([1]Tabulka!N76="","",CONCATENATE([1]Tabulka!N76,CHAR(10),'[1]Tabulka-skore'!N76,")"))</f>
        <v/>
      </c>
      <c r="O76" s="352" t="str">
        <f>IF([1]Tabulka!O76="","",CONCATENATE([1]Tabulka!O76,CHAR(10),"(",'[1]Tabulka-skore'!O76,")"))</f>
        <v/>
      </c>
      <c r="P76" s="353" t="str">
        <f>IF([1]Tabulka!P76="","",IFERROR(CONCATENATE(ROUND([1]Tabulka!P76,2),CHAR(10),"(",ROUND('[1]Tabulka-skore'!P76,2),")"),""))</f>
        <v/>
      </c>
      <c r="Q76" s="354" t="str">
        <f>[1]Tabulka!Q76</f>
        <v/>
      </c>
      <c r="R76" s="355" t="str">
        <f>[1]Tabulka!R76</f>
        <v/>
      </c>
      <c r="S76" s="356" t="str">
        <f>IF([1]Tabulka!S76="","",CONCATENATE([1]Tabulka!S76,":",CHAR(10),"(",'[1]Tabulka-skore'!S76,":"))</f>
        <v/>
      </c>
      <c r="T76" s="357" t="str">
        <f>IF([1]Tabulka!T76="","",CONCATENATE([1]Tabulka!T76,CHAR(10),'[1]Tabulka-skore'!T76,")"))</f>
        <v/>
      </c>
      <c r="U76" s="358" t="str">
        <f>IF([1]Tabulka!U76="","",CONCATENATE([1]Tabulka!U76,CHAR(10),"(",'[1]Tabulka-skore'!U76,")"))</f>
        <v/>
      </c>
      <c r="V76" s="359" t="str">
        <f>IF([1]Tabulka!V76="","",IFERROR(CONCATENATE(ROUND([1]Tabulka!V76,2),CHAR(10),"(",ROUND('[1]Tabulka-skore'!V76,2),")"),""))</f>
        <v/>
      </c>
      <c r="W76" s="360" t="str">
        <f>[1]Tabulka!W76</f>
        <v/>
      </c>
      <c r="X76" s="309"/>
    </row>
    <row r="77" spans="1:24" ht="39" customHeight="1">
      <c r="A77" s="304"/>
      <c r="B77" s="727">
        <v>72</v>
      </c>
      <c r="C77" s="728" t="str">
        <f>VLOOKUP($B77,[1]jednotlivci!$C$5:$G$164,5,0)</f>
        <v>Fořt / 
Fořt</v>
      </c>
      <c r="D77" s="480" t="str">
        <f>IF(OR([1]Tabulka!D77=":",[1]Tabulka!D77=""),"",CONCATENATE([1]Tabulka!D77,CHAR(10),"(",'[1]Tabulka-skore'!D77,")"))</f>
        <v/>
      </c>
      <c r="E77" s="729" t="str">
        <f>D76</f>
        <v>G</v>
      </c>
      <c r="F77" s="365" t="str">
        <f>IF(OR([1]Tabulka!F77=":",[1]Tabulka!F77=""),"",CONCATENATE([1]Tabulka!F77,CHAR(10),"(",'[1]Tabulka-skore'!F77,")"))</f>
        <v/>
      </c>
      <c r="G77" s="365" t="str">
        <f>IF(OR([1]Tabulka!G77=":",[1]Tabulka!G77=""),"",CONCATENATE([1]Tabulka!G77,CHAR(10),"(",'[1]Tabulka-skore'!G77,")"))</f>
        <v/>
      </c>
      <c r="H77" s="365" t="str">
        <f>IF(OR([1]Tabulka!H77=":",[1]Tabulka!H77=""),"",CONCATENATE([1]Tabulka!H77,CHAR(10),"(",'[1]Tabulka-skore'!H77,")"))</f>
        <v/>
      </c>
      <c r="I77" s="730" t="str">
        <f>IF(OR([1]Tabulka!I77=":",[1]Tabulka!I77=""),"",CONCATENATE([1]Tabulka!I77,CHAR(10),"(",'[1]Tabulka-skore'!I77,")"))</f>
        <v/>
      </c>
      <c r="J77" s="365" t="str">
        <f>IF(OR([1]Tabulka!J77=":",[1]Tabulka!J77=""),"",CONCATENATE([1]Tabulka!J77,CHAR(10),"(",'[1]Tabulka-skore'!J77,")"))</f>
        <v/>
      </c>
      <c r="K77" s="366" t="str">
        <f>IF(OR([1]Tabulka!K77=":",[1]Tabulka!K77=""),"",CONCATENATE([1]Tabulka!K77,CHAR(10),"(",'[1]Tabulka-skore'!K77,")"))</f>
        <v/>
      </c>
      <c r="L77" s="367" t="str">
        <f>[1]Tabulka!L77</f>
        <v/>
      </c>
      <c r="M77" s="368" t="str">
        <f>IF([1]Tabulka!M77="","",CONCATENATE([1]Tabulka!M77,":",CHAR(10),"(",'[1]Tabulka-skore'!M77,":"))</f>
        <v/>
      </c>
      <c r="N77" s="369" t="str">
        <f>IF([1]Tabulka!N77="","",CONCATENATE([1]Tabulka!N77,CHAR(10),'[1]Tabulka-skore'!N77,")"))</f>
        <v/>
      </c>
      <c r="O77" s="370" t="str">
        <f>IF([1]Tabulka!O77="","",CONCATENATE([1]Tabulka!O77,CHAR(10),"(",'[1]Tabulka-skore'!O77,")"))</f>
        <v/>
      </c>
      <c r="P77" s="371" t="str">
        <f>IF([1]Tabulka!P77="","",IFERROR(CONCATENATE(ROUND([1]Tabulka!P77,2),CHAR(10),"(",ROUND('[1]Tabulka-skore'!P77,2),")"),""))</f>
        <v/>
      </c>
      <c r="Q77" s="372" t="str">
        <f>[1]Tabulka!Q77</f>
        <v/>
      </c>
      <c r="R77" s="373" t="str">
        <f>[1]Tabulka!R77</f>
        <v/>
      </c>
      <c r="S77" s="374" t="str">
        <f>IF([1]Tabulka!S77="","",CONCATENATE([1]Tabulka!S77,":",CHAR(10),"(",'[1]Tabulka-skore'!S77,":"))</f>
        <v/>
      </c>
      <c r="T77" s="375" t="str">
        <f>IF([1]Tabulka!T77="","",CONCATENATE([1]Tabulka!T77,CHAR(10),'[1]Tabulka-skore'!T77,")"))</f>
        <v/>
      </c>
      <c r="U77" s="376" t="str">
        <f>IF([1]Tabulka!U77="","",CONCATENATE([1]Tabulka!U77,CHAR(10),"(",'[1]Tabulka-skore'!U77,")"))</f>
        <v/>
      </c>
      <c r="V77" s="377" t="str">
        <f>IF([1]Tabulka!V77="","",IFERROR(CONCATENATE(ROUND([1]Tabulka!V77,2),CHAR(10),"(",ROUND('[1]Tabulka-skore'!V77,2),")"),""))</f>
        <v/>
      </c>
      <c r="W77" s="378" t="str">
        <f>[1]Tabulka!W77</f>
        <v/>
      </c>
      <c r="X77" s="309"/>
    </row>
    <row r="78" spans="1:24" ht="39" customHeight="1">
      <c r="A78" s="304"/>
      <c r="B78" s="727">
        <v>73</v>
      </c>
      <c r="C78" s="728" t="str">
        <f>VLOOKUP($B78,[1]jednotlivci!$C$5:$G$164,5,0)</f>
        <v>Zouzal / 
Eckhardt</v>
      </c>
      <c r="D78" s="480" t="str">
        <f>IF(OR([1]Tabulka!D78=":",[1]Tabulka!D78=""),"",CONCATENATE([1]Tabulka!D78,CHAR(10),"(",'[1]Tabulka-skore'!D78,")"))</f>
        <v/>
      </c>
      <c r="E78" s="493" t="str">
        <f>IF(OR([1]Tabulka!E78=":",[1]Tabulka!E78=""),"",CONCATENATE([1]Tabulka!E78,CHAR(10),"(",'[1]Tabulka-skore'!E78,")"))</f>
        <v/>
      </c>
      <c r="F78" s="729" t="str">
        <f>E77</f>
        <v>G</v>
      </c>
      <c r="G78" s="365" t="str">
        <f>IF(OR([1]Tabulka!G78=":",[1]Tabulka!G78=""),"",CONCATENATE([1]Tabulka!G78,CHAR(10),"(",'[1]Tabulka-skore'!G78,")"))</f>
        <v/>
      </c>
      <c r="H78" s="365" t="str">
        <f>IF(OR([1]Tabulka!H78=":",[1]Tabulka!H78=""),"",CONCATENATE([1]Tabulka!H78,CHAR(10),"(",'[1]Tabulka-skore'!H78,")"))</f>
        <v/>
      </c>
      <c r="I78" s="730" t="str">
        <f>IF(OR([1]Tabulka!I78=":",[1]Tabulka!I78=""),"",CONCATENATE([1]Tabulka!I78,CHAR(10),"(",'[1]Tabulka-skore'!I78,")"))</f>
        <v/>
      </c>
      <c r="J78" s="365" t="str">
        <f>IF(OR([1]Tabulka!J78=":",[1]Tabulka!J78=""),"",CONCATENATE([1]Tabulka!J78,CHAR(10),"(",'[1]Tabulka-skore'!J78,")"))</f>
        <v/>
      </c>
      <c r="K78" s="366" t="str">
        <f>IF(OR([1]Tabulka!K78=":",[1]Tabulka!K78=""),"",CONCATENATE([1]Tabulka!K78,CHAR(10),"(",'[1]Tabulka-skore'!K78,")"))</f>
        <v/>
      </c>
      <c r="L78" s="367" t="str">
        <f>[1]Tabulka!L78</f>
        <v/>
      </c>
      <c r="M78" s="368" t="str">
        <f>IF([1]Tabulka!M78="","",CONCATENATE([1]Tabulka!M78,":",CHAR(10),"(",'[1]Tabulka-skore'!M78,":"))</f>
        <v/>
      </c>
      <c r="N78" s="369" t="str">
        <f>IF([1]Tabulka!N78="","",CONCATENATE([1]Tabulka!N78,CHAR(10),'[1]Tabulka-skore'!N78,")"))</f>
        <v/>
      </c>
      <c r="O78" s="370" t="str">
        <f>IF([1]Tabulka!O78="","",CONCATENATE([1]Tabulka!O78,CHAR(10),"(",'[1]Tabulka-skore'!O78,")"))</f>
        <v/>
      </c>
      <c r="P78" s="371" t="str">
        <f>IF([1]Tabulka!P78="","",IFERROR(CONCATENATE(ROUND([1]Tabulka!P78,2),CHAR(10),"(",ROUND('[1]Tabulka-skore'!P78,2),")"),""))</f>
        <v/>
      </c>
      <c r="Q78" s="372" t="str">
        <f>[1]Tabulka!Q78</f>
        <v/>
      </c>
      <c r="R78" s="373" t="str">
        <f>[1]Tabulka!R78</f>
        <v/>
      </c>
      <c r="S78" s="374" t="str">
        <f>IF([1]Tabulka!S78="","",CONCATENATE([1]Tabulka!S78,":",CHAR(10),"(",'[1]Tabulka-skore'!S78,":"))</f>
        <v/>
      </c>
      <c r="T78" s="375" t="str">
        <f>IF([1]Tabulka!T78="","",CONCATENATE([1]Tabulka!T78,CHAR(10),'[1]Tabulka-skore'!T78,")"))</f>
        <v/>
      </c>
      <c r="U78" s="376" t="str">
        <f>IF([1]Tabulka!U78="","",CONCATENATE([1]Tabulka!U78,CHAR(10),"(",'[1]Tabulka-skore'!U78,")"))</f>
        <v/>
      </c>
      <c r="V78" s="377" t="str">
        <f>IF([1]Tabulka!V78="","",IFERROR(CONCATENATE(ROUND([1]Tabulka!V78,2),CHAR(10),"(",ROUND('[1]Tabulka-skore'!V78,2),")"),""))</f>
        <v/>
      </c>
      <c r="W78" s="378" t="str">
        <f>[1]Tabulka!W78</f>
        <v/>
      </c>
      <c r="X78" s="309"/>
    </row>
    <row r="79" spans="1:24" ht="39" customHeight="1">
      <c r="A79" s="304"/>
      <c r="B79" s="727">
        <v>74</v>
      </c>
      <c r="C79" s="728" t="str">
        <f>VLOOKUP($B79,[1]jednotlivci!$C$5:$G$164,5,0)</f>
        <v>Hněvkovský / 
Vašák</v>
      </c>
      <c r="D79" s="480" t="str">
        <f>IF(OR([1]Tabulka!D79=":",[1]Tabulka!D79=""),"",CONCATENATE([1]Tabulka!D79,CHAR(10),"(",'[1]Tabulka-skore'!D79,")"))</f>
        <v/>
      </c>
      <c r="E79" s="493" t="str">
        <f>IF(OR([1]Tabulka!E79=":",[1]Tabulka!E79=""),"",CONCATENATE([1]Tabulka!E79,CHAR(10),"(",'[1]Tabulka-skore'!E79,")"))</f>
        <v/>
      </c>
      <c r="F79" s="493" t="str">
        <f>IF(OR([1]Tabulka!F79=":",[1]Tabulka!F79=""),"",CONCATENATE([1]Tabulka!F79,CHAR(10),"(",'[1]Tabulka-skore'!F79,")"))</f>
        <v/>
      </c>
      <c r="G79" s="729" t="str">
        <f>F78</f>
        <v>G</v>
      </c>
      <c r="H79" s="365" t="str">
        <f>IF(OR([1]Tabulka!H79=":",[1]Tabulka!H79=""),"",CONCATENATE([1]Tabulka!H79,CHAR(10),"(",'[1]Tabulka-skore'!H79,")"))</f>
        <v/>
      </c>
      <c r="I79" s="730" t="str">
        <f>IF(OR([1]Tabulka!I79=":",[1]Tabulka!I79=""),"",CONCATENATE([1]Tabulka!I79,CHAR(10),"(",'[1]Tabulka-skore'!I79,")"))</f>
        <v/>
      </c>
      <c r="J79" s="365" t="str">
        <f>IF(OR([1]Tabulka!J79=":",[1]Tabulka!J79=""),"",CONCATENATE([1]Tabulka!J79,CHAR(10),"(",'[1]Tabulka-skore'!J79,")"))</f>
        <v/>
      </c>
      <c r="K79" s="366" t="str">
        <f>IF(OR([1]Tabulka!K79=":",[1]Tabulka!K79=""),"",CONCATENATE([1]Tabulka!K79,CHAR(10),"(",'[1]Tabulka-skore'!K79,")"))</f>
        <v/>
      </c>
      <c r="L79" s="367" t="str">
        <f>[1]Tabulka!L79</f>
        <v/>
      </c>
      <c r="M79" s="368" t="str">
        <f>IF([1]Tabulka!M79="","",CONCATENATE([1]Tabulka!M79,":",CHAR(10),"(",'[1]Tabulka-skore'!M79,":"))</f>
        <v/>
      </c>
      <c r="N79" s="369" t="str">
        <f>IF([1]Tabulka!N79="","",CONCATENATE([1]Tabulka!N79,CHAR(10),'[1]Tabulka-skore'!N79,")"))</f>
        <v/>
      </c>
      <c r="O79" s="370" t="str">
        <f>IF([1]Tabulka!O79="","",CONCATENATE([1]Tabulka!O79,CHAR(10),"(",'[1]Tabulka-skore'!O79,")"))</f>
        <v/>
      </c>
      <c r="P79" s="371" t="str">
        <f>IF([1]Tabulka!P79="","",IFERROR(CONCATENATE(ROUND([1]Tabulka!P79,2),CHAR(10),"(",ROUND('[1]Tabulka-skore'!P79,2),")"),""))</f>
        <v/>
      </c>
      <c r="Q79" s="372" t="str">
        <f>[1]Tabulka!Q79</f>
        <v/>
      </c>
      <c r="R79" s="373" t="str">
        <f>[1]Tabulka!R79</f>
        <v/>
      </c>
      <c r="S79" s="374" t="str">
        <f>IF([1]Tabulka!S79="","",CONCATENATE([1]Tabulka!S79,":",CHAR(10),"(",'[1]Tabulka-skore'!S79,":"))</f>
        <v/>
      </c>
      <c r="T79" s="375" t="str">
        <f>IF([1]Tabulka!T79="","",CONCATENATE([1]Tabulka!T79,CHAR(10),'[1]Tabulka-skore'!T79,")"))</f>
        <v/>
      </c>
      <c r="U79" s="376" t="str">
        <f>IF([1]Tabulka!U79="","",CONCATENATE([1]Tabulka!U79,CHAR(10),"(",'[1]Tabulka-skore'!U79,")"))</f>
        <v/>
      </c>
      <c r="V79" s="377" t="str">
        <f>IF([1]Tabulka!V79="","",IFERROR(CONCATENATE(ROUND([1]Tabulka!V79,2),CHAR(10),"(",ROUND('[1]Tabulka-skore'!V79,2),")"),""))</f>
        <v/>
      </c>
      <c r="W79" s="378" t="str">
        <f>[1]Tabulka!W79</f>
        <v/>
      </c>
      <c r="X79" s="309"/>
    </row>
    <row r="80" spans="1:24" ht="39" customHeight="1" thickBot="1">
      <c r="A80" s="304"/>
      <c r="B80" s="727">
        <v>75</v>
      </c>
      <c r="C80" s="731" t="str">
        <f>VLOOKUP($B80,[1]jednotlivci!$C$5:$G$164,5,0)</f>
        <v>Kindl / 
Kotoun</v>
      </c>
      <c r="D80" s="505" t="str">
        <f>IF(OR([1]Tabulka!D80=":",[1]Tabulka!D80=""),"",CONCATENATE([1]Tabulka!D80,CHAR(10),"(",'[1]Tabulka-skore'!D80,")"))</f>
        <v/>
      </c>
      <c r="E80" s="506" t="str">
        <f>IF(OR([1]Tabulka!E80=":",[1]Tabulka!E80=""),"",CONCATENATE([1]Tabulka!E80,CHAR(10),"(",'[1]Tabulka-skore'!E80,")"))</f>
        <v/>
      </c>
      <c r="F80" s="506" t="str">
        <f>IF(OR([1]Tabulka!F80=":",[1]Tabulka!F80=""),"",CONCATENATE([1]Tabulka!F80,CHAR(10),"(",'[1]Tabulka-skore'!F80,")"))</f>
        <v/>
      </c>
      <c r="G80" s="506" t="str">
        <f>IF(OR([1]Tabulka!G80=":",[1]Tabulka!G80=""),"",CONCATENATE([1]Tabulka!G80,CHAR(10),"(",'[1]Tabulka-skore'!G80,")"))</f>
        <v/>
      </c>
      <c r="H80" s="732" t="str">
        <f>G79</f>
        <v>G</v>
      </c>
      <c r="I80" s="733" t="str">
        <f>IF(OR([1]Tabulka!I80=":",[1]Tabulka!I80=""),"",CONCATENATE([1]Tabulka!I80,CHAR(10),"(",'[1]Tabulka-skore'!I80,")"))</f>
        <v/>
      </c>
      <c r="J80" s="397" t="str">
        <f>IF(OR([1]Tabulka!J80=":",[1]Tabulka!J80=""),"",CONCATENATE([1]Tabulka!J80,CHAR(10),"(",'[1]Tabulka-skore'!J80,")"))</f>
        <v/>
      </c>
      <c r="K80" s="399" t="str">
        <f>IF(OR([1]Tabulka!K80=":",[1]Tabulka!K80=""),"",CONCATENATE([1]Tabulka!K80,CHAR(10),"(",'[1]Tabulka-skore'!K80,")"))</f>
        <v/>
      </c>
      <c r="L80" s="400" t="str">
        <f>[1]Tabulka!L80</f>
        <v/>
      </c>
      <c r="M80" s="689" t="str">
        <f>IF([1]Tabulka!M80="","",CONCATENATE([1]Tabulka!M80,":",CHAR(10),"(",'[1]Tabulka-skore'!M80,":"))</f>
        <v/>
      </c>
      <c r="N80" s="690" t="str">
        <f>IF([1]Tabulka!N80="","",CONCATENATE([1]Tabulka!N80,CHAR(10),'[1]Tabulka-skore'!N80,")"))</f>
        <v/>
      </c>
      <c r="O80" s="691" t="str">
        <f>IF([1]Tabulka!O80="","",CONCATENATE([1]Tabulka!O80,CHAR(10),"(",'[1]Tabulka-skore'!O80,")"))</f>
        <v/>
      </c>
      <c r="P80" s="692" t="str">
        <f>IF([1]Tabulka!P80="","",IFERROR(CONCATENATE(ROUND([1]Tabulka!P80,2),CHAR(10),"(",ROUND('[1]Tabulka-skore'!P80,2),")"),""))</f>
        <v/>
      </c>
      <c r="Q80" s="405" t="str">
        <f>[1]Tabulka!Q80</f>
        <v/>
      </c>
      <c r="R80" s="406" t="str">
        <f>[1]Tabulka!R80</f>
        <v/>
      </c>
      <c r="S80" s="407" t="str">
        <f>IF([1]Tabulka!S80="","",CONCATENATE([1]Tabulka!S80,":",CHAR(10),"(",'[1]Tabulka-skore'!S80,":"))</f>
        <v/>
      </c>
      <c r="T80" s="408" t="str">
        <f>IF([1]Tabulka!T80="","",CONCATENATE([1]Tabulka!T80,CHAR(10),'[1]Tabulka-skore'!T80,")"))</f>
        <v/>
      </c>
      <c r="U80" s="406" t="str">
        <f>IF([1]Tabulka!U80="","",CONCATENATE([1]Tabulka!U80,CHAR(10),"(",'[1]Tabulka-skore'!U80,")"))</f>
        <v/>
      </c>
      <c r="V80" s="409" t="str">
        <f>IF([1]Tabulka!V80="","",IFERROR(CONCATENATE(ROUND([1]Tabulka!V80,2),CHAR(10),"(",ROUND('[1]Tabulka-skore'!V80,2),")"),""))</f>
        <v/>
      </c>
      <c r="W80" s="410" t="str">
        <f>[1]Tabulka!W80</f>
        <v/>
      </c>
      <c r="X80" s="309"/>
    </row>
    <row r="81" spans="1:24" ht="35.25" hidden="1" customHeight="1">
      <c r="A81" s="304"/>
      <c r="B81" s="727">
        <v>76</v>
      </c>
      <c r="C81" s="734" t="str">
        <f>VLOOKUP($B81,[1]jednotlivci!$C$5:$G$164,5,0)</f>
        <v/>
      </c>
      <c r="D81" s="515" t="str">
        <f>IF(OR([1]Tabulka!D81=":",[1]Tabulka!D81=""),"",CONCATENATE([1]Tabulka!D81,CHAR(10),"(",'[1]Tabulka-skore'!D81,")"))</f>
        <v/>
      </c>
      <c r="E81" s="516" t="str">
        <f>IF(OR([1]Tabulka!E81=":",[1]Tabulka!E81=""),"",CONCATENATE([1]Tabulka!E81,CHAR(10),"(",'[1]Tabulka-skore'!E81,")"))</f>
        <v/>
      </c>
      <c r="F81" s="516" t="str">
        <f>IF(OR([1]Tabulka!F81=":",[1]Tabulka!F81=""),"",CONCATENATE([1]Tabulka!F81,CHAR(10),"(",'[1]Tabulka-skore'!F81,")"))</f>
        <v/>
      </c>
      <c r="G81" s="516" t="str">
        <f>IF(OR([1]Tabulka!G81=":",[1]Tabulka!G81=""),"",CONCATENATE([1]Tabulka!G81,CHAR(10),"(",'[1]Tabulka-skore'!G81,")"))</f>
        <v/>
      </c>
      <c r="H81" s="516" t="str">
        <f>IF(OR([1]Tabulka!H81=":",[1]Tabulka!H81=""),"",CONCATENATE([1]Tabulka!H81,CHAR(10),"(",'[1]Tabulka-skore'!H81,")"))</f>
        <v/>
      </c>
      <c r="I81" s="735" t="str">
        <f>H80</f>
        <v>G</v>
      </c>
      <c r="J81" s="413" t="str">
        <f>IF(OR([1]Tabulka!J81=":",[1]Tabulka!J81=""),"",CONCATENATE([1]Tabulka!J81,CHAR(10),"(",'[1]Tabulka-skore'!J81,")"))</f>
        <v/>
      </c>
      <c r="K81" s="415" t="str">
        <f>IF(OR([1]Tabulka!K81=":",[1]Tabulka!K81=""),"",CONCATENATE([1]Tabulka!K81,CHAR(10),"(",'[1]Tabulka-skore'!K81,")"))</f>
        <v/>
      </c>
      <c r="L81" s="349" t="str">
        <f>[1]Tabulka!L81</f>
        <v/>
      </c>
      <c r="M81" s="350" t="str">
        <f>IF([1]Tabulka!M81="","",CONCATENATE([1]Tabulka!M81,":",CHAR(10),"(",'[1]Tabulka-skore'!M81,":"))</f>
        <v/>
      </c>
      <c r="N81" s="351" t="str">
        <f>IF([1]Tabulka!N81="","",CONCATENATE([1]Tabulka!N81,CHAR(10),'[1]Tabulka-skore'!N81,")"))</f>
        <v/>
      </c>
      <c r="O81" s="352" t="str">
        <f>IF([1]Tabulka!O81="","",CONCATENATE([1]Tabulka!O81,CHAR(10),"(",'[1]Tabulka-skore'!O81,")"))</f>
        <v/>
      </c>
      <c r="P81" s="353" t="str">
        <f>IF([1]Tabulka!P81="","",IFERROR(CONCATENATE(ROUND([1]Tabulka!P81,2),CHAR(10),"(",ROUND('[1]Tabulka-skore'!P81,2),")"),""))</f>
        <v/>
      </c>
      <c r="Q81" s="354" t="str">
        <f>[1]Tabulka!Q81</f>
        <v/>
      </c>
      <c r="R81" s="358" t="str">
        <f>[1]Tabulka!R81</f>
        <v/>
      </c>
      <c r="S81" s="356" t="str">
        <f>IF([1]Tabulka!S81="","",CONCATENATE([1]Tabulka!S81,":",CHAR(10),"(",'[1]Tabulka-skore'!S81,":"))</f>
        <v/>
      </c>
      <c r="T81" s="357" t="str">
        <f>IF([1]Tabulka!T81="","",CONCATENATE([1]Tabulka!T81,CHAR(10),'[1]Tabulka-skore'!T81,")"))</f>
        <v/>
      </c>
      <c r="U81" s="358" t="str">
        <f>IF([1]Tabulka!U81="","",CONCATENATE([1]Tabulka!U81,CHAR(10),"(",'[1]Tabulka-skore'!U81,")"))</f>
        <v/>
      </c>
      <c r="V81" s="359" t="str">
        <f>IF([1]Tabulka!V81="","",IFERROR(CONCATENATE(ROUND([1]Tabulka!V81,2),CHAR(10),"(",ROUND('[1]Tabulka-skore'!V81,2),")"),""))</f>
        <v/>
      </c>
      <c r="W81" s="420" t="str">
        <f>[1]Tabulka!W81</f>
        <v/>
      </c>
      <c r="X81" s="309"/>
    </row>
    <row r="82" spans="1:24" ht="35.25" hidden="1" customHeight="1">
      <c r="A82" s="304"/>
      <c r="B82" s="727">
        <v>77</v>
      </c>
      <c r="C82" s="736" t="str">
        <f>VLOOKUP($B82,[1]jednotlivci!$C$5:$G$164,5,0)</f>
        <v/>
      </c>
      <c r="D82" s="480" t="str">
        <f>IF(OR([1]Tabulka!D82=":",[1]Tabulka!D82=""),"",CONCATENATE([1]Tabulka!D82,CHAR(10),"(",'[1]Tabulka-skore'!D82,")"))</f>
        <v/>
      </c>
      <c r="E82" s="493" t="str">
        <f>IF(OR([1]Tabulka!E82=":",[1]Tabulka!E82=""),"",CONCATENATE([1]Tabulka!E82,CHAR(10),"(",'[1]Tabulka-skore'!E82,")"))</f>
        <v/>
      </c>
      <c r="F82" s="493" t="str">
        <f>IF(OR([1]Tabulka!F82=":",[1]Tabulka!F82=""),"",CONCATENATE([1]Tabulka!F82,CHAR(10),"(",'[1]Tabulka-skore'!F82,")"))</f>
        <v/>
      </c>
      <c r="G82" s="493" t="str">
        <f>IF(OR([1]Tabulka!G82=":",[1]Tabulka!G82=""),"",CONCATENATE([1]Tabulka!G82,CHAR(10),"(",'[1]Tabulka-skore'!G82,")"))</f>
        <v/>
      </c>
      <c r="H82" s="493" t="str">
        <f>IF(OR([1]Tabulka!H82=":",[1]Tabulka!H82=""),"",CONCATENATE([1]Tabulka!H82,CHAR(10),"(",'[1]Tabulka-skore'!H82,")"))</f>
        <v/>
      </c>
      <c r="I82" s="493" t="str">
        <f>IF(OR([1]Tabulka!I82=":",[1]Tabulka!I82=""),"",CONCATENATE([1]Tabulka!I82,CHAR(10),"(",'[1]Tabulka-skore'!I82,")"))</f>
        <v/>
      </c>
      <c r="J82" s="737" t="str">
        <f>I81</f>
        <v>G</v>
      </c>
      <c r="K82" s="366" t="str">
        <f>IF(OR([1]Tabulka!K82=":",[1]Tabulka!K82=""),"",CONCATENATE([1]Tabulka!K82,CHAR(10),"(",'[1]Tabulka-skore'!K82,")"))</f>
        <v/>
      </c>
      <c r="L82" s="367" t="str">
        <f>[1]Tabulka!L82</f>
        <v/>
      </c>
      <c r="M82" s="368" t="str">
        <f>IF([1]Tabulka!M82="","",CONCATENATE([1]Tabulka!M82,":",CHAR(10),"(",'[1]Tabulka-skore'!M82,":"))</f>
        <v/>
      </c>
      <c r="N82" s="369" t="str">
        <f>IF([1]Tabulka!N82="","",CONCATENATE([1]Tabulka!N82,CHAR(10),'[1]Tabulka-skore'!N82,")"))</f>
        <v/>
      </c>
      <c r="O82" s="370" t="str">
        <f>IF([1]Tabulka!O82="","",CONCATENATE([1]Tabulka!O82,CHAR(10),"(",'[1]Tabulka-skore'!O82,")"))</f>
        <v/>
      </c>
      <c r="P82" s="371" t="str">
        <f>IF([1]Tabulka!P82="","",IFERROR(CONCATENATE(ROUND([1]Tabulka!P82,2),CHAR(10),"(",ROUND('[1]Tabulka-skore'!P82,2),")"),""))</f>
        <v/>
      </c>
      <c r="Q82" s="372" t="str">
        <f>[1]Tabulka!Q82</f>
        <v/>
      </c>
      <c r="R82" s="376" t="str">
        <f>[1]Tabulka!R82</f>
        <v/>
      </c>
      <c r="S82" s="374" t="str">
        <f>IF([1]Tabulka!S82="","",CONCATENATE([1]Tabulka!S82,":",CHAR(10),"(",'[1]Tabulka-skore'!S82,":"))</f>
        <v/>
      </c>
      <c r="T82" s="375" t="str">
        <f>IF([1]Tabulka!T82="","",CONCATENATE([1]Tabulka!T82,CHAR(10),'[1]Tabulka-skore'!T82,")"))</f>
        <v/>
      </c>
      <c r="U82" s="376" t="str">
        <f>IF([1]Tabulka!U82="","",CONCATENATE([1]Tabulka!U82,CHAR(10),"(",'[1]Tabulka-skore'!U82,")"))</f>
        <v/>
      </c>
      <c r="V82" s="377" t="str">
        <f>IF([1]Tabulka!V82="","",IFERROR(CONCATENATE(ROUND([1]Tabulka!V82,2),CHAR(10),"(",ROUND('[1]Tabulka-skore'!V82,2),")"),""))</f>
        <v/>
      </c>
      <c r="W82" s="378" t="str">
        <f>[1]Tabulka!W82</f>
        <v/>
      </c>
      <c r="X82" s="309"/>
    </row>
    <row r="83" spans="1:24" ht="33.75" hidden="1" customHeight="1">
      <c r="A83" s="304"/>
      <c r="B83" s="738">
        <v>78</v>
      </c>
      <c r="C83" s="739" t="str">
        <f>VLOOKUP($B83,[1]jednotlivci!$C$5:$G$164,5,0)</f>
        <v/>
      </c>
      <c r="D83" s="505" t="str">
        <f>IF(OR([1]Tabulka!D83=":",[1]Tabulka!D83=""),"",CONCATENATE([1]Tabulka!D83,CHAR(10),"(",'[1]Tabulka-skore'!D83,")"))</f>
        <v/>
      </c>
      <c r="E83" s="506" t="str">
        <f>IF(OR([1]Tabulka!E83=":",[1]Tabulka!E83=""),"",CONCATENATE([1]Tabulka!E83,CHAR(10),"(",'[1]Tabulka-skore'!E83,")"))</f>
        <v/>
      </c>
      <c r="F83" s="506" t="str">
        <f>IF(OR([1]Tabulka!F83=":",[1]Tabulka!F83=""),"",CONCATENATE([1]Tabulka!F83,CHAR(10),"(",'[1]Tabulka-skore'!F83,")"))</f>
        <v/>
      </c>
      <c r="G83" s="506" t="str">
        <f>IF(OR([1]Tabulka!G83=":",[1]Tabulka!G83=""),"",CONCATENATE([1]Tabulka!G83,CHAR(10),"(",'[1]Tabulka-skore'!G83,")"))</f>
        <v/>
      </c>
      <c r="H83" s="506" t="str">
        <f>IF(OR([1]Tabulka!H83=":",[1]Tabulka!H83=""),"",CONCATENATE([1]Tabulka!H83,CHAR(10),"(",'[1]Tabulka-skore'!H83,")"))</f>
        <v/>
      </c>
      <c r="I83" s="506" t="str">
        <f>IF(OR([1]Tabulka!I83=":",[1]Tabulka!I83=""),"",CONCATENATE([1]Tabulka!I83,CHAR(10),"(",'[1]Tabulka-skore'!I83,")"))</f>
        <v/>
      </c>
      <c r="J83" s="506" t="str">
        <f>IF(OR([1]Tabulka!J83=":",[1]Tabulka!J83=""),"",CONCATENATE([1]Tabulka!J83,CHAR(10),"(",'[1]Tabulka-skore'!J83,")"))</f>
        <v/>
      </c>
      <c r="K83" s="740" t="str">
        <f>J82</f>
        <v>G</v>
      </c>
      <c r="L83" s="400" t="str">
        <f>[1]Tabulka!L83</f>
        <v/>
      </c>
      <c r="M83" s="689" t="str">
        <f>IF([1]Tabulka!M83="","",CONCATENATE([1]Tabulka!M83,":",CHAR(10),"(",'[1]Tabulka-skore'!M83,":"))</f>
        <v/>
      </c>
      <c r="N83" s="690" t="str">
        <f>IF([1]Tabulka!N83="","",CONCATENATE([1]Tabulka!N83,CHAR(10),'[1]Tabulka-skore'!N83,")"))</f>
        <v/>
      </c>
      <c r="O83" s="691" t="str">
        <f>IF([1]Tabulka!O83="","",CONCATENATE([1]Tabulka!O83,CHAR(10),"(",'[1]Tabulka-skore'!O83,")"))</f>
        <v/>
      </c>
      <c r="P83" s="692" t="str">
        <f>IF([1]Tabulka!P83="","",IFERROR(CONCATENATE(ROUND([1]Tabulka!P83,2),CHAR(10),"(",ROUND('[1]Tabulka-skore'!P83,2),")"),""))</f>
        <v/>
      </c>
      <c r="Q83" s="405" t="str">
        <f>[1]Tabulka!Q83</f>
        <v/>
      </c>
      <c r="R83" s="406" t="str">
        <f>[1]Tabulka!R83</f>
        <v/>
      </c>
      <c r="S83" s="407" t="str">
        <f>IF([1]Tabulka!S83="","",CONCATENATE([1]Tabulka!S83,":",CHAR(10),"(",'[1]Tabulka-skore'!S83,":"))</f>
        <v/>
      </c>
      <c r="T83" s="408" t="str">
        <f>IF([1]Tabulka!T83="","",CONCATENATE([1]Tabulka!T83,CHAR(10),'[1]Tabulka-skore'!T83,")"))</f>
        <v/>
      </c>
      <c r="U83" s="406" t="str">
        <f>IF([1]Tabulka!U83="","",CONCATENATE([1]Tabulka!U83,CHAR(10),"(",'[1]Tabulka-skore'!U83,")"))</f>
        <v/>
      </c>
      <c r="V83" s="409" t="str">
        <f>IF([1]Tabulka!V83="","",IFERROR(CONCATENATE(ROUND([1]Tabulka!V83,2),CHAR(10),"(",ROUND('[1]Tabulka-skore'!V83,2),")"),""))</f>
        <v/>
      </c>
      <c r="W83" s="378" t="str">
        <f>[1]Tabulka!W83</f>
        <v/>
      </c>
      <c r="X83" s="309"/>
    </row>
    <row r="84" spans="1:24" ht="5.25" customHeight="1">
      <c r="A84" s="304"/>
      <c r="B84" s="521"/>
      <c r="C84" s="425"/>
      <c r="D84" s="522"/>
      <c r="E84" s="522"/>
      <c r="F84" s="522"/>
      <c r="G84" s="522"/>
      <c r="H84" s="522"/>
      <c r="I84" s="522"/>
      <c r="J84" s="522"/>
      <c r="K84" s="523"/>
      <c r="L84" s="524"/>
      <c r="M84" s="525"/>
      <c r="N84" s="526"/>
      <c r="O84" s="524"/>
      <c r="P84" s="524"/>
      <c r="Q84" s="527"/>
      <c r="R84" s="527"/>
      <c r="S84" s="528"/>
      <c r="T84" s="529"/>
      <c r="U84" s="527"/>
      <c r="V84" s="527"/>
      <c r="W84" s="524"/>
      <c r="X84" s="436"/>
    </row>
    <row r="85" spans="1:24" ht="5" customHeight="1" thickBot="1">
      <c r="A85" s="304"/>
      <c r="B85" s="304"/>
      <c r="C85" s="572"/>
      <c r="D85" s="573"/>
      <c r="E85" s="573"/>
      <c r="F85" s="573"/>
      <c r="G85" s="573"/>
      <c r="H85" s="573"/>
      <c r="I85" s="573"/>
      <c r="J85" s="573"/>
      <c r="K85" s="574"/>
      <c r="L85" s="307"/>
      <c r="M85" s="575"/>
      <c r="N85" s="576"/>
      <c r="O85" s="307"/>
      <c r="P85" s="307"/>
      <c r="Q85" s="307"/>
      <c r="R85" s="577"/>
      <c r="S85" s="575"/>
      <c r="T85" s="310"/>
      <c r="U85" s="307"/>
      <c r="V85" s="307"/>
      <c r="W85" s="307"/>
      <c r="X85" s="309"/>
    </row>
    <row r="86" spans="1:24" ht="86.25" customHeight="1">
      <c r="A86" s="304"/>
      <c r="B86" s="741"/>
      <c r="C86" s="742" t="str">
        <f>D88</f>
        <v>H</v>
      </c>
      <c r="D86" s="743" t="str">
        <f>C88</f>
        <v>Neliba / 
Zbořil</v>
      </c>
      <c r="E86" s="744" t="str">
        <f>C89</f>
        <v>Huslička / 
Skala</v>
      </c>
      <c r="F86" s="744" t="str">
        <f>C90</f>
        <v>Štěpánek / 
Miško</v>
      </c>
      <c r="G86" s="744" t="str">
        <f>C91</f>
        <v>Mařík / 
Kryštof</v>
      </c>
      <c r="H86" s="744" t="str">
        <f>C92</f>
        <v>Švácha / 
Maňák</v>
      </c>
      <c r="I86" s="700" t="str">
        <f>C93</f>
        <v/>
      </c>
      <c r="J86" s="745" t="str">
        <f>C94</f>
        <v/>
      </c>
      <c r="K86" s="745" t="str">
        <f>C95</f>
        <v/>
      </c>
      <c r="L86" s="746" t="s">
        <v>358</v>
      </c>
      <c r="M86" s="747" t="s">
        <v>359</v>
      </c>
      <c r="N86" s="747"/>
      <c r="O86" s="748" t="s">
        <v>360</v>
      </c>
      <c r="P86" s="749" t="s">
        <v>361</v>
      </c>
      <c r="Q86" s="750" t="s">
        <v>362</v>
      </c>
      <c r="R86" s="751" t="s">
        <v>363</v>
      </c>
      <c r="S86" s="752" t="s">
        <v>364</v>
      </c>
      <c r="T86" s="753"/>
      <c r="U86" s="751" t="s">
        <v>365</v>
      </c>
      <c r="V86" s="754" t="s">
        <v>366</v>
      </c>
      <c r="W86" s="755" t="s">
        <v>367</v>
      </c>
      <c r="X86" s="309"/>
    </row>
    <row r="87" spans="1:24" ht="9" customHeight="1" thickBot="1">
      <c r="A87" s="304"/>
      <c r="B87" s="329" t="str">
        <f>VLOOKUP(B88-1,'[1]pravidla turnaje'!$A$64:$B$83,2,0)</f>
        <v>H</v>
      </c>
      <c r="C87" s="756"/>
      <c r="D87" s="665">
        <f>B88</f>
        <v>81</v>
      </c>
      <c r="E87" s="333">
        <f>B89</f>
        <v>82</v>
      </c>
      <c r="F87" s="333">
        <f>B90</f>
        <v>83</v>
      </c>
      <c r="G87" s="333">
        <f>B91</f>
        <v>84</v>
      </c>
      <c r="H87" s="333">
        <f>B92</f>
        <v>85</v>
      </c>
      <c r="I87" s="713">
        <f>B93</f>
        <v>86</v>
      </c>
      <c r="J87" s="666">
        <f>B94</f>
        <v>87</v>
      </c>
      <c r="K87" s="666">
        <f>B95</f>
        <v>88</v>
      </c>
      <c r="L87" s="757"/>
      <c r="M87" s="758"/>
      <c r="N87" s="758"/>
      <c r="O87" s="759"/>
      <c r="P87" s="760"/>
      <c r="Q87" s="761" t="s">
        <v>368</v>
      </c>
      <c r="R87" s="762"/>
      <c r="S87" s="762"/>
      <c r="T87" s="762"/>
      <c r="U87" s="762"/>
      <c r="V87" s="763"/>
      <c r="W87" s="764"/>
      <c r="X87" s="309"/>
    </row>
    <row r="88" spans="1:24" ht="39" customHeight="1" thickTop="1">
      <c r="A88" s="304"/>
      <c r="B88" s="765">
        <v>81</v>
      </c>
      <c r="C88" s="766" t="str">
        <f>VLOOKUP($B88,[1]jednotlivci!$C$5:$G$164,5,0)</f>
        <v>Neliba / 
Zbořil</v>
      </c>
      <c r="D88" s="767" t="str">
        <f>B87</f>
        <v>H</v>
      </c>
      <c r="E88" s="347" t="str">
        <f>IF(OR([1]Tabulka!E88=":",[1]Tabulka!E88=""),"",CONCATENATE([1]Tabulka!E88,CHAR(10),"(",'[1]Tabulka-skore'!E88,")"))</f>
        <v/>
      </c>
      <c r="F88" s="347" t="str">
        <f>IF(OR([1]Tabulka!F88=":",[1]Tabulka!F88=""),"",CONCATENATE([1]Tabulka!F88,CHAR(10),"(",'[1]Tabulka-skore'!F88,")"))</f>
        <v/>
      </c>
      <c r="G88" s="347" t="str">
        <f>IF(OR([1]Tabulka!G88=":",[1]Tabulka!G88=""),"",CONCATENATE([1]Tabulka!G88,CHAR(10),"(",'[1]Tabulka-skore'!G88,")"))</f>
        <v/>
      </c>
      <c r="H88" s="347" t="str">
        <f>IF(OR([1]Tabulka!H88=":",[1]Tabulka!H88=""),"",CONCATENATE([1]Tabulka!H88,CHAR(10),"(",'[1]Tabulka-skore'!H88,")"))</f>
        <v/>
      </c>
      <c r="I88" s="726" t="str">
        <f>IF(OR([1]Tabulka!I88=":",[1]Tabulka!I88=""),"",CONCATENATE([1]Tabulka!I88,CHAR(10),"(",'[1]Tabulka-skore'!I88,")"))</f>
        <v/>
      </c>
      <c r="J88" s="347" t="str">
        <f>IF(OR([1]Tabulka!J88=":",[1]Tabulka!J88=""),"",CONCATENATE([1]Tabulka!J88,CHAR(10),"(",'[1]Tabulka-skore'!J88,")"))</f>
        <v/>
      </c>
      <c r="K88" s="348" t="str">
        <f>IF(OR([1]Tabulka!K88=":",[1]Tabulka!K88=""),"",CONCATENATE([1]Tabulka!K88,CHAR(10),"(",'[1]Tabulka-skore'!K88,")"))</f>
        <v/>
      </c>
      <c r="L88" s="349" t="str">
        <f>[1]Tabulka!L88</f>
        <v/>
      </c>
      <c r="M88" s="350" t="str">
        <f>IF([1]Tabulka!M88="","",CONCATENATE([1]Tabulka!M88,":",CHAR(10),"(",'[1]Tabulka-skore'!M88,":"))</f>
        <v/>
      </c>
      <c r="N88" s="351" t="str">
        <f>IF([1]Tabulka!N88="","",CONCATENATE([1]Tabulka!N88,CHAR(10),'[1]Tabulka-skore'!N88,")"))</f>
        <v/>
      </c>
      <c r="O88" s="352" t="str">
        <f>IF([1]Tabulka!O88="","",CONCATENATE([1]Tabulka!O88,CHAR(10),"(",'[1]Tabulka-skore'!O88,")"))</f>
        <v/>
      </c>
      <c r="P88" s="353" t="str">
        <f>IF([1]Tabulka!P88="","",IFERROR(CONCATENATE(ROUND([1]Tabulka!P88,2),CHAR(10),"(",ROUND('[1]Tabulka-skore'!P88,2),")"),""))</f>
        <v/>
      </c>
      <c r="Q88" s="354" t="str">
        <f>[1]Tabulka!Q88</f>
        <v/>
      </c>
      <c r="R88" s="473" t="str">
        <f>[1]Tabulka!R88</f>
        <v/>
      </c>
      <c r="S88" s="356" t="str">
        <f>IF([1]Tabulka!S88="","",CONCATENATE([1]Tabulka!S88,":",CHAR(10),"(",'[1]Tabulka-skore'!S88,":"))</f>
        <v/>
      </c>
      <c r="T88" s="357" t="str">
        <f>IF([1]Tabulka!T88="","",CONCATENATE([1]Tabulka!T88,CHAR(10),'[1]Tabulka-skore'!T88,")"))</f>
        <v/>
      </c>
      <c r="U88" s="358" t="str">
        <f>IF([1]Tabulka!U88="","",CONCATENATE([1]Tabulka!U88,CHAR(10),"(",'[1]Tabulka-skore'!U88,")"))</f>
        <v/>
      </c>
      <c r="V88" s="359" t="str">
        <f>IF([1]Tabulka!V88="","",IFERROR(CONCATENATE(ROUND([1]Tabulka!V88,2),CHAR(10),"(",ROUND('[1]Tabulka-skore'!V88,2),")"),""))</f>
        <v/>
      </c>
      <c r="W88" s="360" t="str">
        <f>[1]Tabulka!W88</f>
        <v/>
      </c>
      <c r="X88" s="309"/>
    </row>
    <row r="89" spans="1:24" ht="39" customHeight="1">
      <c r="A89" s="304"/>
      <c r="B89" s="768">
        <v>82</v>
      </c>
      <c r="C89" s="769" t="str">
        <f>VLOOKUP($B89,[1]jednotlivci!$C$5:$G$164,5,0)</f>
        <v>Huslička / 
Skala</v>
      </c>
      <c r="D89" s="480" t="str">
        <f>IF(OR([1]Tabulka!D89=":",[1]Tabulka!D89=""),"",CONCATENATE([1]Tabulka!D89,CHAR(10),"(",'[1]Tabulka-skore'!D89,")"))</f>
        <v/>
      </c>
      <c r="E89" s="770" t="str">
        <f>D88</f>
        <v>H</v>
      </c>
      <c r="F89" s="365" t="str">
        <f>IF(OR([1]Tabulka!F89=":",[1]Tabulka!F89=""),"",CONCATENATE([1]Tabulka!F89,CHAR(10),"(",'[1]Tabulka-skore'!F89,")"))</f>
        <v/>
      </c>
      <c r="G89" s="365" t="str">
        <f>IF(OR([1]Tabulka!G89=":",[1]Tabulka!G89=""),"",CONCATENATE([1]Tabulka!G89,CHAR(10),"(",'[1]Tabulka-skore'!G89,")"))</f>
        <v/>
      </c>
      <c r="H89" s="365" t="str">
        <f>IF(OR([1]Tabulka!H89=":",[1]Tabulka!H89=""),"",CONCATENATE([1]Tabulka!H89,CHAR(10),"(",'[1]Tabulka-skore'!H89,")"))</f>
        <v/>
      </c>
      <c r="I89" s="730" t="str">
        <f>IF(OR([1]Tabulka!I89=":",[1]Tabulka!I89=""),"",CONCATENATE([1]Tabulka!I89,CHAR(10),"(",'[1]Tabulka-skore'!I89,")"))</f>
        <v/>
      </c>
      <c r="J89" s="365" t="str">
        <f>IF(OR([1]Tabulka!J89=":",[1]Tabulka!J89=""),"",CONCATENATE([1]Tabulka!J89,CHAR(10),"(",'[1]Tabulka-skore'!J89,")"))</f>
        <v/>
      </c>
      <c r="K89" s="366" t="str">
        <f>IF(OR([1]Tabulka!K89=":",[1]Tabulka!K89=""),"",CONCATENATE([1]Tabulka!K89,CHAR(10),"(",'[1]Tabulka-skore'!K89,")"))</f>
        <v/>
      </c>
      <c r="L89" s="367" t="str">
        <f>[1]Tabulka!L89</f>
        <v/>
      </c>
      <c r="M89" s="368" t="str">
        <f>IF([1]Tabulka!M89="","",CONCATENATE([1]Tabulka!M89,":",CHAR(10),"(",'[1]Tabulka-skore'!M89,":"))</f>
        <v/>
      </c>
      <c r="N89" s="369" t="str">
        <f>IF([1]Tabulka!N89="","",CONCATENATE([1]Tabulka!N89,CHAR(10),'[1]Tabulka-skore'!N89,")"))</f>
        <v/>
      </c>
      <c r="O89" s="370" t="str">
        <f>IF([1]Tabulka!O89="","",CONCATENATE([1]Tabulka!O89,CHAR(10),"(",'[1]Tabulka-skore'!O89,")"))</f>
        <v/>
      </c>
      <c r="P89" s="371" t="str">
        <f>IF([1]Tabulka!P89="","",IFERROR(CONCATENATE(ROUND([1]Tabulka!P89,2),CHAR(10),"(",ROUND('[1]Tabulka-skore'!P89,2),")"),""))</f>
        <v/>
      </c>
      <c r="Q89" s="372" t="str">
        <f>[1]Tabulka!Q89</f>
        <v/>
      </c>
      <c r="R89" s="488" t="str">
        <f>[1]Tabulka!R89</f>
        <v/>
      </c>
      <c r="S89" s="374" t="str">
        <f>IF([1]Tabulka!S89="","",CONCATENATE([1]Tabulka!S89,":",CHAR(10),"(",'[1]Tabulka-skore'!S89,":"))</f>
        <v/>
      </c>
      <c r="T89" s="375" t="str">
        <f>IF([1]Tabulka!T89="","",CONCATENATE([1]Tabulka!T89,CHAR(10),'[1]Tabulka-skore'!T89,")"))</f>
        <v/>
      </c>
      <c r="U89" s="376" t="str">
        <f>IF([1]Tabulka!U89="","",CONCATENATE([1]Tabulka!U89,CHAR(10),"(",'[1]Tabulka-skore'!U89,")"))</f>
        <v/>
      </c>
      <c r="V89" s="377" t="str">
        <f>IF([1]Tabulka!V89="","",IFERROR(CONCATENATE(ROUND([1]Tabulka!V89,2),CHAR(10),"(",ROUND('[1]Tabulka-skore'!V89,2),")"),""))</f>
        <v/>
      </c>
      <c r="W89" s="378" t="str">
        <f>[1]Tabulka!W89</f>
        <v/>
      </c>
      <c r="X89" s="309"/>
    </row>
    <row r="90" spans="1:24" ht="39" customHeight="1">
      <c r="A90" s="304"/>
      <c r="B90" s="768">
        <v>83</v>
      </c>
      <c r="C90" s="769" t="str">
        <f>VLOOKUP($B90,[1]jednotlivci!$C$5:$G$164,5,0)</f>
        <v>Štěpánek / 
Miško</v>
      </c>
      <c r="D90" s="480" t="str">
        <f>IF(OR([1]Tabulka!D90=":",[1]Tabulka!D90=""),"",CONCATENATE([1]Tabulka!D90,CHAR(10),"(",'[1]Tabulka-skore'!D90,")"))</f>
        <v/>
      </c>
      <c r="E90" s="493" t="str">
        <f>IF(OR([1]Tabulka!E90=":",[1]Tabulka!E90=""),"",CONCATENATE([1]Tabulka!E90,CHAR(10),"(",'[1]Tabulka-skore'!E90,")"))</f>
        <v/>
      </c>
      <c r="F90" s="770" t="str">
        <f>E89</f>
        <v>H</v>
      </c>
      <c r="G90" s="365" t="str">
        <f>IF(OR([1]Tabulka!G90=":",[1]Tabulka!G90=""),"",CONCATENATE([1]Tabulka!G90,CHAR(10),"(",'[1]Tabulka-skore'!G90,")"))</f>
        <v/>
      </c>
      <c r="H90" s="365" t="str">
        <f>IF(OR([1]Tabulka!H90=":",[1]Tabulka!H90=""),"",CONCATENATE([1]Tabulka!H90,CHAR(10),"(",'[1]Tabulka-skore'!H90,")"))</f>
        <v/>
      </c>
      <c r="I90" s="730" t="str">
        <f>IF(OR([1]Tabulka!I90=":",[1]Tabulka!I90=""),"",CONCATENATE([1]Tabulka!I90,CHAR(10),"(",'[1]Tabulka-skore'!I90,")"))</f>
        <v/>
      </c>
      <c r="J90" s="365" t="str">
        <f>IF(OR([1]Tabulka!J90=":",[1]Tabulka!J90=""),"",CONCATENATE([1]Tabulka!J90,CHAR(10),"(",'[1]Tabulka-skore'!J90,")"))</f>
        <v/>
      </c>
      <c r="K90" s="366" t="str">
        <f>IF(OR([1]Tabulka!K90=":",[1]Tabulka!K90=""),"",CONCATENATE([1]Tabulka!K90,CHAR(10),"(",'[1]Tabulka-skore'!K90,")"))</f>
        <v/>
      </c>
      <c r="L90" s="367" t="str">
        <f>[1]Tabulka!L90</f>
        <v/>
      </c>
      <c r="M90" s="368" t="str">
        <f>IF([1]Tabulka!M90="","",CONCATENATE([1]Tabulka!M90,":",CHAR(10),"(",'[1]Tabulka-skore'!M90,":"))</f>
        <v/>
      </c>
      <c r="N90" s="369" t="str">
        <f>IF([1]Tabulka!N90="","",CONCATENATE([1]Tabulka!N90,CHAR(10),'[1]Tabulka-skore'!N90,")"))</f>
        <v/>
      </c>
      <c r="O90" s="370" t="str">
        <f>IF([1]Tabulka!O90="","",CONCATENATE([1]Tabulka!O90,CHAR(10),"(",'[1]Tabulka-skore'!O90,")"))</f>
        <v/>
      </c>
      <c r="P90" s="371" t="str">
        <f>IF([1]Tabulka!P90="","",IFERROR(CONCATENATE(ROUND([1]Tabulka!P90,2),CHAR(10),"(",ROUND('[1]Tabulka-skore'!P90,2),")"),""))</f>
        <v/>
      </c>
      <c r="Q90" s="372" t="str">
        <f>[1]Tabulka!Q90</f>
        <v/>
      </c>
      <c r="R90" s="488" t="str">
        <f>[1]Tabulka!R90</f>
        <v/>
      </c>
      <c r="S90" s="374" t="str">
        <f>IF([1]Tabulka!S90="","",CONCATENATE([1]Tabulka!S90,":",CHAR(10),"(",'[1]Tabulka-skore'!S90,":"))</f>
        <v/>
      </c>
      <c r="T90" s="375" t="str">
        <f>IF([1]Tabulka!T90="","",CONCATENATE([1]Tabulka!T90,CHAR(10),'[1]Tabulka-skore'!T90,")"))</f>
        <v/>
      </c>
      <c r="U90" s="376" t="str">
        <f>IF([1]Tabulka!U90="","",CONCATENATE([1]Tabulka!U90,CHAR(10),"(",'[1]Tabulka-skore'!U90,")"))</f>
        <v/>
      </c>
      <c r="V90" s="377" t="str">
        <f>IF([1]Tabulka!V90="","",IFERROR(CONCATENATE(ROUND([1]Tabulka!V90,2),CHAR(10),"(",ROUND('[1]Tabulka-skore'!V90,2),")"),""))</f>
        <v/>
      </c>
      <c r="W90" s="378" t="str">
        <f>[1]Tabulka!W90</f>
        <v/>
      </c>
      <c r="X90" s="309"/>
    </row>
    <row r="91" spans="1:24" ht="39" customHeight="1">
      <c r="A91" s="304"/>
      <c r="B91" s="768">
        <v>84</v>
      </c>
      <c r="C91" s="769" t="str">
        <f>VLOOKUP($B91,[1]jednotlivci!$C$5:$G$164,5,0)</f>
        <v>Mařík / 
Kryštof</v>
      </c>
      <c r="D91" s="480" t="str">
        <f>IF(OR([1]Tabulka!D91=":",[1]Tabulka!D91=""),"",CONCATENATE([1]Tabulka!D91,CHAR(10),"(",'[1]Tabulka-skore'!D91,")"))</f>
        <v/>
      </c>
      <c r="E91" s="493" t="str">
        <f>IF(OR([1]Tabulka!E91=":",[1]Tabulka!E91=""),"",CONCATENATE([1]Tabulka!E91,CHAR(10),"(",'[1]Tabulka-skore'!E91,")"))</f>
        <v/>
      </c>
      <c r="F91" s="493" t="str">
        <f>IF(OR([1]Tabulka!F91=":",[1]Tabulka!F91=""),"",CONCATENATE([1]Tabulka!F91,CHAR(10),"(",'[1]Tabulka-skore'!F91,")"))</f>
        <v/>
      </c>
      <c r="G91" s="770" t="str">
        <f>F90</f>
        <v>H</v>
      </c>
      <c r="H91" s="365" t="str">
        <f>IF(OR([1]Tabulka!H91=":",[1]Tabulka!H91=""),"",CONCATENATE([1]Tabulka!H91,CHAR(10),"(",'[1]Tabulka-skore'!H91,")"))</f>
        <v/>
      </c>
      <c r="I91" s="730" t="str">
        <f>IF(OR([1]Tabulka!I91=":",[1]Tabulka!I91=""),"",CONCATENATE([1]Tabulka!I91,CHAR(10),"(",'[1]Tabulka-skore'!I91,")"))</f>
        <v/>
      </c>
      <c r="J91" s="365" t="str">
        <f>IF(OR([1]Tabulka!J91=":",[1]Tabulka!J91=""),"",CONCATENATE([1]Tabulka!J91,CHAR(10),"(",'[1]Tabulka-skore'!J91,")"))</f>
        <v/>
      </c>
      <c r="K91" s="366" t="str">
        <f>IF(OR([1]Tabulka!K91=":",[1]Tabulka!K91=""),"",CONCATENATE([1]Tabulka!K91,CHAR(10),"(",'[1]Tabulka-skore'!K91,")"))</f>
        <v/>
      </c>
      <c r="L91" s="367" t="str">
        <f>[1]Tabulka!L91</f>
        <v/>
      </c>
      <c r="M91" s="368" t="str">
        <f>IF([1]Tabulka!M91="","",CONCATENATE([1]Tabulka!M91,":",CHAR(10),"(",'[1]Tabulka-skore'!M91,":"))</f>
        <v/>
      </c>
      <c r="N91" s="369" t="str">
        <f>IF([1]Tabulka!N91="","",CONCATENATE([1]Tabulka!N91,CHAR(10),'[1]Tabulka-skore'!N91,")"))</f>
        <v/>
      </c>
      <c r="O91" s="370" t="str">
        <f>IF([1]Tabulka!O91="","",CONCATENATE([1]Tabulka!O91,CHAR(10),"(",'[1]Tabulka-skore'!O91,")"))</f>
        <v/>
      </c>
      <c r="P91" s="371" t="str">
        <f>IF([1]Tabulka!P91="","",IFERROR(CONCATENATE(ROUND([1]Tabulka!P91,2),CHAR(10),"(",ROUND('[1]Tabulka-skore'!P91,2),")"),""))</f>
        <v/>
      </c>
      <c r="Q91" s="372" t="str">
        <f>[1]Tabulka!Q91</f>
        <v/>
      </c>
      <c r="R91" s="488" t="str">
        <f>[1]Tabulka!R91</f>
        <v/>
      </c>
      <c r="S91" s="374" t="str">
        <f>IF([1]Tabulka!S91="","",CONCATENATE([1]Tabulka!S91,":",CHAR(10),"(",'[1]Tabulka-skore'!S91,":"))</f>
        <v/>
      </c>
      <c r="T91" s="375" t="str">
        <f>IF([1]Tabulka!T91="","",CONCATENATE([1]Tabulka!T91,CHAR(10),'[1]Tabulka-skore'!T91,")"))</f>
        <v/>
      </c>
      <c r="U91" s="376" t="str">
        <f>IF([1]Tabulka!U91="","",CONCATENATE([1]Tabulka!U91,CHAR(10),"(",'[1]Tabulka-skore'!U91,")"))</f>
        <v/>
      </c>
      <c r="V91" s="377" t="str">
        <f>IF([1]Tabulka!V91="","",IFERROR(CONCATENATE(ROUND([1]Tabulka!V91,2),CHAR(10),"(",ROUND('[1]Tabulka-skore'!V91,2),")"),""))</f>
        <v/>
      </c>
      <c r="W91" s="378" t="str">
        <f>[1]Tabulka!W91</f>
        <v/>
      </c>
      <c r="X91" s="309"/>
    </row>
    <row r="92" spans="1:24" ht="39" customHeight="1" thickBot="1">
      <c r="A92" s="304"/>
      <c r="B92" s="768">
        <v>85</v>
      </c>
      <c r="C92" s="771" t="str">
        <f>VLOOKUP($B92,[1]jednotlivci!$C$5:$G$164,5,0)</f>
        <v>Švácha / 
Maňák</v>
      </c>
      <c r="D92" s="505" t="str">
        <f>IF(OR([1]Tabulka!D92=":",[1]Tabulka!D92=""),"",CONCATENATE([1]Tabulka!D92,CHAR(10),"(",'[1]Tabulka-skore'!D92,")"))</f>
        <v/>
      </c>
      <c r="E92" s="506" t="str">
        <f>IF(OR([1]Tabulka!E92=":",[1]Tabulka!E92=""),"",CONCATENATE([1]Tabulka!E92,CHAR(10),"(",'[1]Tabulka-skore'!E92,")"))</f>
        <v/>
      </c>
      <c r="F92" s="506" t="str">
        <f>IF(OR([1]Tabulka!F92=":",[1]Tabulka!F92=""),"",CONCATENATE([1]Tabulka!F92,CHAR(10),"(",'[1]Tabulka-skore'!F92,")"))</f>
        <v/>
      </c>
      <c r="G92" s="506" t="str">
        <f>IF(OR([1]Tabulka!G92=":",[1]Tabulka!G92=""),"",CONCATENATE([1]Tabulka!G92,CHAR(10),"(",'[1]Tabulka-skore'!G92,")"))</f>
        <v/>
      </c>
      <c r="H92" s="772" t="str">
        <f>G91</f>
        <v>H</v>
      </c>
      <c r="I92" s="733" t="str">
        <f>IF(OR([1]Tabulka!I92=":",[1]Tabulka!I92=""),"",CONCATENATE([1]Tabulka!I92,CHAR(10),"(",'[1]Tabulka-skore'!I92,")"))</f>
        <v/>
      </c>
      <c r="J92" s="397" t="str">
        <f>IF(OR([1]Tabulka!J92=":",[1]Tabulka!J92=""),"",CONCATENATE([1]Tabulka!J92,CHAR(10),"(",'[1]Tabulka-skore'!J92,")"))</f>
        <v/>
      </c>
      <c r="K92" s="399" t="str">
        <f>IF(OR([1]Tabulka!K92=":",[1]Tabulka!K92=""),"",CONCATENATE([1]Tabulka!K92,CHAR(10),"(",'[1]Tabulka-skore'!K92,")"))</f>
        <v/>
      </c>
      <c r="L92" s="400" t="str">
        <f>[1]Tabulka!L92</f>
        <v/>
      </c>
      <c r="M92" s="401" t="str">
        <f>IF([1]Tabulka!M92="","",CONCATENATE([1]Tabulka!M92,":",CHAR(10),"(",'[1]Tabulka-skore'!M92,":"))</f>
        <v/>
      </c>
      <c r="N92" s="402" t="str">
        <f>IF([1]Tabulka!N92="","",CONCATENATE([1]Tabulka!N92,CHAR(10),'[1]Tabulka-skore'!N92,")"))</f>
        <v/>
      </c>
      <c r="O92" s="403" t="str">
        <f>IF([1]Tabulka!O92="","",CONCATENATE([1]Tabulka!O92,CHAR(10),"(",'[1]Tabulka-skore'!O92,")"))</f>
        <v/>
      </c>
      <c r="P92" s="404" t="str">
        <f>IF([1]Tabulka!P92="","",IFERROR(CONCATENATE(ROUND([1]Tabulka!P92,2),CHAR(10),"(",ROUND('[1]Tabulka-skore'!P92,2),")"),""))</f>
        <v/>
      </c>
      <c r="Q92" s="509" t="str">
        <f>[1]Tabulka!Q92</f>
        <v/>
      </c>
      <c r="R92" s="510" t="str">
        <f>[1]Tabulka!R92</f>
        <v/>
      </c>
      <c r="S92" s="511" t="str">
        <f>IF([1]Tabulka!S92="","",CONCATENATE([1]Tabulka!S92,":",CHAR(10),"(",'[1]Tabulka-skore'!S92,":"))</f>
        <v/>
      </c>
      <c r="T92" s="512" t="str">
        <f>IF([1]Tabulka!T92="","",CONCATENATE([1]Tabulka!T92,CHAR(10),'[1]Tabulka-skore'!T92,")"))</f>
        <v/>
      </c>
      <c r="U92" s="510" t="str">
        <f>IF([1]Tabulka!U92="","",CONCATENATE([1]Tabulka!U92,CHAR(10),"(",'[1]Tabulka-skore'!U92,")"))</f>
        <v/>
      </c>
      <c r="V92" s="513" t="str">
        <f>IF([1]Tabulka!V92="","",IFERROR(CONCATENATE(ROUND([1]Tabulka!V92,2),CHAR(10),"(",ROUND('[1]Tabulka-skore'!V92,2),")"),""))</f>
        <v/>
      </c>
      <c r="W92" s="410" t="str">
        <f>[1]Tabulka!W92</f>
        <v/>
      </c>
      <c r="X92" s="309"/>
    </row>
    <row r="93" spans="1:24" ht="35.25" hidden="1" customHeight="1">
      <c r="A93" s="304"/>
      <c r="B93" s="768">
        <v>86</v>
      </c>
      <c r="C93" s="773" t="str">
        <f>VLOOKUP($B93,[1]jednotlivci!$C$5:$G$164,5,0)</f>
        <v/>
      </c>
      <c r="D93" s="515" t="str">
        <f>IF(OR([1]Tabulka!D93=":",[1]Tabulka!D93=""),"",CONCATENATE([1]Tabulka!D93,CHAR(10),"(",'[1]Tabulka-skore'!D93,")"))</f>
        <v/>
      </c>
      <c r="E93" s="516" t="str">
        <f>IF(OR([1]Tabulka!E93=":",[1]Tabulka!E93=""),"",CONCATENATE([1]Tabulka!E93,CHAR(10),"(",'[1]Tabulka-skore'!E93,")"))</f>
        <v/>
      </c>
      <c r="F93" s="516" t="str">
        <f>IF(OR([1]Tabulka!F93=":",[1]Tabulka!F93=""),"",CONCATENATE([1]Tabulka!F93,CHAR(10),"(",'[1]Tabulka-skore'!F93,")"))</f>
        <v/>
      </c>
      <c r="G93" s="516" t="str">
        <f>IF(OR([1]Tabulka!G93=":",[1]Tabulka!G93=""),"",CONCATENATE([1]Tabulka!G93,CHAR(10),"(",'[1]Tabulka-skore'!G93,")"))</f>
        <v/>
      </c>
      <c r="H93" s="516" t="str">
        <f>IF(OR([1]Tabulka!H93=":",[1]Tabulka!H93=""),"",CONCATENATE([1]Tabulka!H93,CHAR(10),"(",'[1]Tabulka-skore'!H93,")"))</f>
        <v/>
      </c>
      <c r="I93" s="774" t="str">
        <f>H92</f>
        <v>H</v>
      </c>
      <c r="J93" s="413" t="str">
        <f>IF(OR([1]Tabulka!J93=":",[1]Tabulka!J93=""),"",CONCATENATE([1]Tabulka!J93,CHAR(10),"(",'[1]Tabulka-skore'!J93,")"))</f>
        <v/>
      </c>
      <c r="K93" s="415" t="str">
        <f>IF(OR([1]Tabulka!K93=":",[1]Tabulka!K93=""),"",CONCATENATE([1]Tabulka!K93,CHAR(10),"(",'[1]Tabulka-skore'!K93,")"))</f>
        <v/>
      </c>
      <c r="L93" s="349" t="str">
        <f>[1]Tabulka!L93</f>
        <v/>
      </c>
      <c r="M93" s="416" t="str">
        <f>IF([1]Tabulka!M93="","",CONCATENATE([1]Tabulka!M93,":",CHAR(10),"(",'[1]Tabulka-skore'!M93,":"))</f>
        <v/>
      </c>
      <c r="N93" s="417" t="str">
        <f>IF([1]Tabulka!N93="","",CONCATENATE([1]Tabulka!N93,CHAR(10),'[1]Tabulka-skore'!N93,")"))</f>
        <v/>
      </c>
      <c r="O93" s="418" t="str">
        <f>IF([1]Tabulka!O93="","",CONCATENATE([1]Tabulka!O93,CHAR(10),"(",'[1]Tabulka-skore'!O93,")"))</f>
        <v/>
      </c>
      <c r="P93" s="419" t="str">
        <f>IF([1]Tabulka!P93="","",IFERROR(CONCATENATE(ROUND([1]Tabulka!P93,2),CHAR(10),"(",ROUND('[1]Tabulka-skore'!P93,2),")"),""))</f>
        <v/>
      </c>
      <c r="Q93" s="472" t="str">
        <f>[1]Tabulka!Q93</f>
        <v/>
      </c>
      <c r="R93" s="476" t="str">
        <f>[1]Tabulka!R93</f>
        <v/>
      </c>
      <c r="S93" s="474" t="str">
        <f>IF([1]Tabulka!S93="","",CONCATENATE([1]Tabulka!S93,":",CHAR(10),"(",'[1]Tabulka-skore'!S93,":"))</f>
        <v/>
      </c>
      <c r="T93" s="475" t="str">
        <f>IF([1]Tabulka!T93="","",CONCATENATE([1]Tabulka!T93,CHAR(10),'[1]Tabulka-skore'!T93,")"))</f>
        <v/>
      </c>
      <c r="U93" s="476" t="str">
        <f>IF([1]Tabulka!U93="","",CONCATENATE([1]Tabulka!U93,CHAR(10),"(",'[1]Tabulka-skore'!U93,")"))</f>
        <v/>
      </c>
      <c r="V93" s="477" t="str">
        <f>IF([1]Tabulka!V93="","",IFERROR(CONCATENATE(ROUND([1]Tabulka!V93,2),CHAR(10),"(",ROUND('[1]Tabulka-skore'!V93,2),")"),""))</f>
        <v/>
      </c>
      <c r="W93" s="420" t="str">
        <f>[1]Tabulka!W93</f>
        <v/>
      </c>
      <c r="X93" s="309"/>
    </row>
    <row r="94" spans="1:24" ht="35.25" hidden="1" customHeight="1">
      <c r="A94" s="304"/>
      <c r="B94" s="768">
        <v>87</v>
      </c>
      <c r="C94" s="775" t="str">
        <f>VLOOKUP($B94,[1]jednotlivci!$C$5:$G$164,5,0)</f>
        <v/>
      </c>
      <c r="D94" s="480" t="str">
        <f>IF(OR([1]Tabulka!D94=":",[1]Tabulka!D94=""),"",CONCATENATE([1]Tabulka!D94,CHAR(10),"(",'[1]Tabulka-skore'!D94,")"))</f>
        <v/>
      </c>
      <c r="E94" s="493" t="str">
        <f>IF(OR([1]Tabulka!E94=":",[1]Tabulka!E94=""),"",CONCATENATE([1]Tabulka!E94,CHAR(10),"(",'[1]Tabulka-skore'!E94,")"))</f>
        <v/>
      </c>
      <c r="F94" s="493" t="str">
        <f>IF(OR([1]Tabulka!F94=":",[1]Tabulka!F94=""),"",CONCATENATE([1]Tabulka!F94,CHAR(10),"(",'[1]Tabulka-skore'!F94,")"))</f>
        <v/>
      </c>
      <c r="G94" s="493" t="str">
        <f>IF(OR([1]Tabulka!G94=":",[1]Tabulka!G94=""),"",CONCATENATE([1]Tabulka!G94,CHAR(10),"(",'[1]Tabulka-skore'!G94,")"))</f>
        <v/>
      </c>
      <c r="H94" s="493" t="str">
        <f>IF(OR([1]Tabulka!H94=":",[1]Tabulka!H94=""),"",CONCATENATE([1]Tabulka!H94,CHAR(10),"(",'[1]Tabulka-skore'!H94,")"))</f>
        <v/>
      </c>
      <c r="I94" s="493" t="str">
        <f>IF(OR([1]Tabulka!I94=":",[1]Tabulka!I94=""),"",CONCATENATE([1]Tabulka!I94,CHAR(10),"(",'[1]Tabulka-skore'!I94,")"))</f>
        <v/>
      </c>
      <c r="J94" s="776" t="str">
        <f>I93</f>
        <v>H</v>
      </c>
      <c r="K94" s="366" t="str">
        <f>IF(OR([1]Tabulka!K94=":",[1]Tabulka!K94=""),"",CONCATENATE([1]Tabulka!K94,CHAR(10),"(",'[1]Tabulka-skore'!K94,")"))</f>
        <v/>
      </c>
      <c r="L94" s="367" t="str">
        <f>[1]Tabulka!L94</f>
        <v/>
      </c>
      <c r="M94" s="483" t="str">
        <f>IF([1]Tabulka!M94="","",CONCATENATE([1]Tabulka!M94,":",CHAR(10),"(",'[1]Tabulka-skore'!M94,":"))</f>
        <v/>
      </c>
      <c r="N94" s="484" t="str">
        <f>IF([1]Tabulka!N94="","",CONCATENATE([1]Tabulka!N94,CHAR(10),'[1]Tabulka-skore'!N94,")"))</f>
        <v/>
      </c>
      <c r="O94" s="485" t="str">
        <f>IF([1]Tabulka!O94="","",CONCATENATE([1]Tabulka!O94,CHAR(10),"(",'[1]Tabulka-skore'!O94,")"))</f>
        <v/>
      </c>
      <c r="P94" s="486" t="str">
        <f>IF([1]Tabulka!P94="","",IFERROR(CONCATENATE(ROUND([1]Tabulka!P94,2),CHAR(10),"(",ROUND('[1]Tabulka-skore'!P94,2),")"),""))</f>
        <v/>
      </c>
      <c r="Q94" s="487" t="str">
        <f>[1]Tabulka!Q94</f>
        <v/>
      </c>
      <c r="R94" s="491" t="str">
        <f>[1]Tabulka!R94</f>
        <v/>
      </c>
      <c r="S94" s="489" t="str">
        <f>IF([1]Tabulka!S94="","",CONCATENATE([1]Tabulka!S94,":",CHAR(10),"(",'[1]Tabulka-skore'!S94,":"))</f>
        <v/>
      </c>
      <c r="T94" s="490" t="str">
        <f>IF([1]Tabulka!T94="","",CONCATENATE([1]Tabulka!T94,CHAR(10),'[1]Tabulka-skore'!T94,")"))</f>
        <v/>
      </c>
      <c r="U94" s="491" t="str">
        <f>IF([1]Tabulka!U94="","",CONCATENATE([1]Tabulka!U94,CHAR(10),"(",'[1]Tabulka-skore'!U94,")"))</f>
        <v/>
      </c>
      <c r="V94" s="492" t="str">
        <f>IF([1]Tabulka!V94="","",IFERROR(CONCATENATE(ROUND([1]Tabulka!V94,2),CHAR(10),"(",ROUND('[1]Tabulka-skore'!V94,2),")"),""))</f>
        <v/>
      </c>
      <c r="W94" s="378" t="str">
        <f>[1]Tabulka!W94</f>
        <v/>
      </c>
      <c r="X94" s="309"/>
    </row>
    <row r="95" spans="1:24" ht="33.75" hidden="1" customHeight="1">
      <c r="A95" s="304"/>
      <c r="B95" s="777">
        <v>88</v>
      </c>
      <c r="C95" s="778" t="str">
        <f>VLOOKUP($B95,[1]jednotlivci!$C$5:$G$164,5,0)</f>
        <v/>
      </c>
      <c r="D95" s="505" t="str">
        <f>IF(OR([1]Tabulka!D95=":",[1]Tabulka!D95=""),"",CONCATENATE([1]Tabulka!D95,CHAR(10),"(",'[1]Tabulka-skore'!D95,")"))</f>
        <v/>
      </c>
      <c r="E95" s="506" t="str">
        <f>IF(OR([1]Tabulka!E95=":",[1]Tabulka!E95=""),"",CONCATENATE([1]Tabulka!E95,CHAR(10),"(",'[1]Tabulka-skore'!E95,")"))</f>
        <v/>
      </c>
      <c r="F95" s="506" t="str">
        <f>IF(OR([1]Tabulka!F95=":",[1]Tabulka!F95=""),"",CONCATENATE([1]Tabulka!F95,CHAR(10),"(",'[1]Tabulka-skore'!F95,")"))</f>
        <v/>
      </c>
      <c r="G95" s="506" t="str">
        <f>IF(OR([1]Tabulka!G95=":",[1]Tabulka!G95=""),"",CONCATENATE([1]Tabulka!G95,CHAR(10),"(",'[1]Tabulka-skore'!G95,")"))</f>
        <v/>
      </c>
      <c r="H95" s="506" t="str">
        <f>IF(OR([1]Tabulka!H95=":",[1]Tabulka!H95=""),"",CONCATENATE([1]Tabulka!H95,CHAR(10),"(",'[1]Tabulka-skore'!H95,")"))</f>
        <v/>
      </c>
      <c r="I95" s="506" t="str">
        <f>IF(OR([1]Tabulka!I95=":",[1]Tabulka!I95=""),"",CONCATENATE([1]Tabulka!I95,CHAR(10),"(",'[1]Tabulka-skore'!I95,")"))</f>
        <v/>
      </c>
      <c r="J95" s="506" t="str">
        <f>IF(OR([1]Tabulka!J95=":",[1]Tabulka!J95=""),"",CONCATENATE([1]Tabulka!J95,CHAR(10),"(",'[1]Tabulka-skore'!J95,")"))</f>
        <v/>
      </c>
      <c r="K95" s="779" t="str">
        <f>J94</f>
        <v>H</v>
      </c>
      <c r="L95" s="400" t="str">
        <f>[1]Tabulka!L95</f>
        <v/>
      </c>
      <c r="M95" s="401" t="str">
        <f>IF([1]Tabulka!M95="","",CONCATENATE([1]Tabulka!M95,":",CHAR(10),"(",'[1]Tabulka-skore'!M95,":"))</f>
        <v/>
      </c>
      <c r="N95" s="402" t="str">
        <f>IF([1]Tabulka!N95="","",CONCATENATE([1]Tabulka!N95,CHAR(10),'[1]Tabulka-skore'!N95,")"))</f>
        <v/>
      </c>
      <c r="O95" s="403" t="str">
        <f>IF([1]Tabulka!O95="","",CONCATENATE([1]Tabulka!O95,CHAR(10),"(",'[1]Tabulka-skore'!O95,")"))</f>
        <v/>
      </c>
      <c r="P95" s="404" t="str">
        <f>IF([1]Tabulka!P95="","",IFERROR(CONCATENATE(ROUND([1]Tabulka!P95,2),CHAR(10),"(",ROUND('[1]Tabulka-skore'!P95,2),")"),""))</f>
        <v/>
      </c>
      <c r="Q95" s="509" t="str">
        <f>[1]Tabulka!Q95</f>
        <v/>
      </c>
      <c r="R95" s="510" t="str">
        <f>[1]Tabulka!R95</f>
        <v/>
      </c>
      <c r="S95" s="511" t="str">
        <f>IF([1]Tabulka!S95="","",CONCATENATE([1]Tabulka!S95,":",CHAR(10),"(",'[1]Tabulka-skore'!S95,":"))</f>
        <v/>
      </c>
      <c r="T95" s="512" t="str">
        <f>IF([1]Tabulka!T95="","",CONCATENATE([1]Tabulka!T95,CHAR(10),'[1]Tabulka-skore'!T95,")"))</f>
        <v/>
      </c>
      <c r="U95" s="510" t="str">
        <f>IF([1]Tabulka!U95="","",CONCATENATE([1]Tabulka!U95,CHAR(10),"(",'[1]Tabulka-skore'!U95,")"))</f>
        <v/>
      </c>
      <c r="V95" s="513" t="str">
        <f>IF([1]Tabulka!V95="","",IFERROR(CONCATENATE(ROUND([1]Tabulka!V95,2),CHAR(10),"(",ROUND('[1]Tabulka-skore'!V95,2),")"),""))</f>
        <v/>
      </c>
      <c r="W95" s="378" t="str">
        <f>[1]Tabulka!W95</f>
        <v/>
      </c>
      <c r="X95" s="309"/>
    </row>
    <row r="96" spans="1:24" ht="3.75" customHeight="1">
      <c r="A96" s="424"/>
      <c r="B96" s="424"/>
      <c r="C96" s="425"/>
      <c r="D96" s="426"/>
      <c r="E96" s="426"/>
      <c r="F96" s="426"/>
      <c r="G96" s="426"/>
      <c r="H96" s="426"/>
      <c r="I96" s="426"/>
      <c r="J96" s="426"/>
      <c r="K96" s="427"/>
      <c r="L96" s="428"/>
      <c r="M96" s="429"/>
      <c r="N96" s="430"/>
      <c r="O96" s="431"/>
      <c r="P96" s="431"/>
      <c r="Q96" s="432"/>
      <c r="R96" s="433"/>
      <c r="S96" s="434"/>
      <c r="T96" s="435"/>
      <c r="U96" s="433"/>
      <c r="V96" s="433"/>
      <c r="W96" s="433"/>
      <c r="X96" s="436"/>
    </row>
    <row r="97" spans="1:24" ht="5" customHeight="1" thickBot="1">
      <c r="A97" s="304"/>
      <c r="B97" s="304"/>
      <c r="C97" s="306"/>
      <c r="D97" s="437"/>
      <c r="E97" s="437"/>
      <c r="F97" s="437"/>
      <c r="G97" s="437"/>
      <c r="H97" s="437"/>
      <c r="I97" s="437"/>
      <c r="J97" s="437"/>
      <c r="K97" s="438"/>
      <c r="L97" s="439"/>
      <c r="M97" s="440"/>
      <c r="N97" s="441"/>
      <c r="O97" s="439"/>
      <c r="P97" s="439"/>
      <c r="Q97" s="308"/>
      <c r="R97" s="442"/>
      <c r="S97" s="443"/>
      <c r="T97" s="444"/>
      <c r="U97" s="308"/>
      <c r="V97" s="308"/>
      <c r="W97" s="308"/>
      <c r="X97" s="309"/>
    </row>
    <row r="98" spans="1:24" s="328" customFormat="1" ht="86.25" customHeight="1">
      <c r="A98" s="311"/>
      <c r="B98" s="312"/>
      <c r="C98" s="313" t="str">
        <f>D100</f>
        <v>I</v>
      </c>
      <c r="D98" s="314" t="str">
        <f>C100</f>
        <v>Pechatý / 
Holub</v>
      </c>
      <c r="E98" s="315" t="str">
        <f>C101</f>
        <v>Král / 
Barna</v>
      </c>
      <c r="F98" s="315" t="str">
        <f>C102</f>
        <v>Černý / 
Novotný</v>
      </c>
      <c r="G98" s="315" t="str">
        <f>C103</f>
        <v>Kühnel / 
Černý</v>
      </c>
      <c r="H98" s="315" t="str">
        <f>C104</f>
        <v>Syryčanský / 
Hrstka</v>
      </c>
      <c r="I98" s="700" t="str">
        <f>C105</f>
        <v/>
      </c>
      <c r="J98" s="316" t="str">
        <f>C106</f>
        <v/>
      </c>
      <c r="K98" s="316" t="str">
        <f>C107</f>
        <v/>
      </c>
      <c r="L98" s="317" t="s">
        <v>358</v>
      </c>
      <c r="M98" s="318" t="s">
        <v>359</v>
      </c>
      <c r="N98" s="318"/>
      <c r="O98" s="319" t="s">
        <v>360</v>
      </c>
      <c r="P98" s="320" t="s">
        <v>361</v>
      </c>
      <c r="Q98" s="780" t="s">
        <v>362</v>
      </c>
      <c r="R98" s="781" t="s">
        <v>363</v>
      </c>
      <c r="S98" s="782" t="s">
        <v>364</v>
      </c>
      <c r="T98" s="783"/>
      <c r="U98" s="781" t="s">
        <v>365</v>
      </c>
      <c r="V98" s="784" t="s">
        <v>366</v>
      </c>
      <c r="W98" s="326" t="s">
        <v>367</v>
      </c>
      <c r="X98" s="327"/>
    </row>
    <row r="99" spans="1:24" ht="9" customHeight="1" thickBot="1">
      <c r="A99" s="304"/>
      <c r="B99" s="329" t="str">
        <f>VLOOKUP(B100-1,'[1]pravidla turnaje'!$A$64:$B$83,2,0)</f>
        <v>I</v>
      </c>
      <c r="C99" s="330"/>
      <c r="D99" s="331">
        <f>B100</f>
        <v>91</v>
      </c>
      <c r="E99" s="332">
        <f>B101</f>
        <v>92</v>
      </c>
      <c r="F99" s="332">
        <f>B102</f>
        <v>93</v>
      </c>
      <c r="G99" s="333">
        <f>B103</f>
        <v>94</v>
      </c>
      <c r="H99" s="332">
        <f>B104</f>
        <v>95</v>
      </c>
      <c r="I99" s="713">
        <f>B105</f>
        <v>96</v>
      </c>
      <c r="J99" s="334">
        <f>B106</f>
        <v>97</v>
      </c>
      <c r="K99" s="335">
        <f>B107</f>
        <v>98</v>
      </c>
      <c r="L99" s="336"/>
      <c r="M99" s="337"/>
      <c r="N99" s="337"/>
      <c r="O99" s="338"/>
      <c r="P99" s="339"/>
      <c r="Q99" s="785" t="s">
        <v>368</v>
      </c>
      <c r="R99" s="786"/>
      <c r="S99" s="786"/>
      <c r="T99" s="786"/>
      <c r="U99" s="786"/>
      <c r="V99" s="787"/>
      <c r="W99" s="343"/>
      <c r="X99" s="309"/>
    </row>
    <row r="100" spans="1:24" ht="39" customHeight="1" thickTop="1">
      <c r="A100" s="304"/>
      <c r="B100" s="344">
        <v>91</v>
      </c>
      <c r="C100" s="788" t="str">
        <f>VLOOKUP($B100,[1]jednotlivci!$C$5:$G$164,5,0)</f>
        <v>Pechatý / 
Holub</v>
      </c>
      <c r="D100" s="789" t="str">
        <f>B99</f>
        <v>I</v>
      </c>
      <c r="E100" s="347" t="str">
        <f>IF(OR([1]Tabulka!E100=":",[1]Tabulka!E100=""),"",CONCATENATE([1]Tabulka!E100,CHAR(10),"(",'[1]Tabulka-skore'!E100,")"))</f>
        <v/>
      </c>
      <c r="F100" s="347" t="str">
        <f>IF(OR([1]Tabulka!F100=":",[1]Tabulka!F100=""),"",CONCATENATE([1]Tabulka!F100,CHAR(10),"(",'[1]Tabulka-skore'!F100,")"))</f>
        <v/>
      </c>
      <c r="G100" s="347" t="str">
        <f>IF(OR([1]Tabulka!G100=":",[1]Tabulka!G100=""),"",CONCATENATE([1]Tabulka!G100,CHAR(10),"(",'[1]Tabulka-skore'!G100,")"))</f>
        <v/>
      </c>
      <c r="H100" s="347" t="str">
        <f>IF(OR([1]Tabulka!H100=":",[1]Tabulka!H100=""),"",CONCATENATE([1]Tabulka!H100,CHAR(10),"(",'[1]Tabulka-skore'!H100,")"))</f>
        <v/>
      </c>
      <c r="I100" s="726" t="str">
        <f>IF(OR([1]Tabulka!I100=":",[1]Tabulka!I100=""),"",CONCATENATE([1]Tabulka!I100,CHAR(10),"(",'[1]Tabulka-skore'!I100,")"))</f>
        <v/>
      </c>
      <c r="J100" s="347" t="str">
        <f>IF(OR([1]Tabulka!J100=":",[1]Tabulka!J100=""),"",CONCATENATE([1]Tabulka!J100,CHAR(10),"(",'[1]Tabulka-skore'!J100,")"))</f>
        <v/>
      </c>
      <c r="K100" s="348" t="str">
        <f>IF(OR([1]Tabulka!K100=":",[1]Tabulka!K100=""),"",CONCATENATE([1]Tabulka!K100,CHAR(10),"(",'[1]Tabulka-skore'!K100,")"))</f>
        <v/>
      </c>
      <c r="L100" s="349" t="str">
        <f>[1]Tabulka!L100</f>
        <v/>
      </c>
      <c r="M100" s="350" t="str">
        <f>IF([1]Tabulka!M100="","",CONCATENATE([1]Tabulka!M100,":",CHAR(10),"(",'[1]Tabulka-skore'!M100,":"))</f>
        <v/>
      </c>
      <c r="N100" s="351" t="str">
        <f>IF([1]Tabulka!N100="","",CONCATENATE([1]Tabulka!N100,CHAR(10),'[1]Tabulka-skore'!N100,")"))</f>
        <v/>
      </c>
      <c r="O100" s="352" t="str">
        <f>IF([1]Tabulka!O100="","",CONCATENATE([1]Tabulka!O100,CHAR(10),"(",'[1]Tabulka-skore'!O100,")"))</f>
        <v/>
      </c>
      <c r="P100" s="353" t="str">
        <f>IF([1]Tabulka!P100="","",IFERROR(CONCATENATE(ROUND([1]Tabulka!P100,2),CHAR(10),"(",ROUND('[1]Tabulka-skore'!P100,2),")"),""))</f>
        <v/>
      </c>
      <c r="Q100" s="354" t="str">
        <f>[1]Tabulka!Q100</f>
        <v/>
      </c>
      <c r="R100" s="473" t="str">
        <f>[1]Tabulka!R100</f>
        <v/>
      </c>
      <c r="S100" s="356" t="str">
        <f>IF([1]Tabulka!S100="","",CONCATENATE([1]Tabulka!S100,":",CHAR(10),"(",'[1]Tabulka-skore'!S100,":"))</f>
        <v/>
      </c>
      <c r="T100" s="357" t="str">
        <f>IF([1]Tabulka!T100="","",CONCATENATE([1]Tabulka!T100,CHAR(10),'[1]Tabulka-skore'!T100,")"))</f>
        <v/>
      </c>
      <c r="U100" s="358" t="str">
        <f>IF([1]Tabulka!U100="","",CONCATENATE([1]Tabulka!U100,CHAR(10),"(",'[1]Tabulka-skore'!U100,")"))</f>
        <v/>
      </c>
      <c r="V100" s="359" t="str">
        <f>IF([1]Tabulka!V100="","",IFERROR(CONCATENATE(ROUND([1]Tabulka!V100,2),CHAR(10),"(",ROUND('[1]Tabulka-skore'!V100,2),")"),""))</f>
        <v/>
      </c>
      <c r="W100" s="420" t="str">
        <f>[1]Tabulka!W100</f>
        <v/>
      </c>
      <c r="X100" s="309"/>
    </row>
    <row r="101" spans="1:24" ht="39" customHeight="1">
      <c r="A101" s="304"/>
      <c r="B101" s="361">
        <v>92</v>
      </c>
      <c r="C101" s="790" t="str">
        <f>VLOOKUP($B101,[1]jednotlivci!$C$5:$G$164,5,0)</f>
        <v>Král / 
Barna</v>
      </c>
      <c r="D101" s="363" t="str">
        <f>IF(OR([1]Tabulka!D101=":",[1]Tabulka!D101=""),"",CONCATENATE([1]Tabulka!D101,CHAR(10),"(",'[1]Tabulka-skore'!D101,")"))</f>
        <v/>
      </c>
      <c r="E101" s="791" t="str">
        <f>D100</f>
        <v>I</v>
      </c>
      <c r="F101" s="365" t="str">
        <f>IF(OR([1]Tabulka!F101=":",[1]Tabulka!F101=""),"",CONCATENATE([1]Tabulka!F101,CHAR(10),"(",'[1]Tabulka-skore'!F101,")"))</f>
        <v/>
      </c>
      <c r="G101" s="365" t="str">
        <f>IF(OR([1]Tabulka!G101=":",[1]Tabulka!G101=""),"",CONCATENATE([1]Tabulka!G101,CHAR(10),"(",'[1]Tabulka-skore'!G101,")"))</f>
        <v/>
      </c>
      <c r="H101" s="365" t="str">
        <f>IF(OR([1]Tabulka!H101=":",[1]Tabulka!H101=""),"",CONCATENATE([1]Tabulka!H101,CHAR(10),"(",'[1]Tabulka-skore'!H101,")"))</f>
        <v/>
      </c>
      <c r="I101" s="730" t="str">
        <f>IF(OR([1]Tabulka!I101=":",[1]Tabulka!I101=""),"",CONCATENATE([1]Tabulka!I101,CHAR(10),"(",'[1]Tabulka-skore'!I101,")"))</f>
        <v/>
      </c>
      <c r="J101" s="365" t="str">
        <f>IF(OR([1]Tabulka!J101=":",[1]Tabulka!J101=""),"",CONCATENATE([1]Tabulka!J101,CHAR(10),"(",'[1]Tabulka-skore'!J101,")"))</f>
        <v/>
      </c>
      <c r="K101" s="366" t="str">
        <f>IF(OR([1]Tabulka!K101=":",[1]Tabulka!K101=""),"",CONCATENATE([1]Tabulka!K101,CHAR(10),"(",'[1]Tabulka-skore'!K101,")"))</f>
        <v/>
      </c>
      <c r="L101" s="367" t="str">
        <f>[1]Tabulka!L101</f>
        <v/>
      </c>
      <c r="M101" s="368" t="str">
        <f>IF([1]Tabulka!M101="","",CONCATENATE([1]Tabulka!M101,":",CHAR(10),"(",'[1]Tabulka-skore'!M101,":"))</f>
        <v/>
      </c>
      <c r="N101" s="369" t="str">
        <f>IF([1]Tabulka!N101="","",CONCATENATE([1]Tabulka!N101,CHAR(10),'[1]Tabulka-skore'!N101,")"))</f>
        <v/>
      </c>
      <c r="O101" s="370" t="str">
        <f>IF([1]Tabulka!O101="","",CONCATENATE([1]Tabulka!O101,CHAR(10),"(",'[1]Tabulka-skore'!O101,")"))</f>
        <v/>
      </c>
      <c r="P101" s="371" t="str">
        <f>IF([1]Tabulka!P101="","",IFERROR(CONCATENATE(ROUND([1]Tabulka!P101,2),CHAR(10),"(",ROUND('[1]Tabulka-skore'!P101,2),")"),""))</f>
        <v/>
      </c>
      <c r="Q101" s="372" t="str">
        <f>[1]Tabulka!Q101</f>
        <v/>
      </c>
      <c r="R101" s="488" t="str">
        <f>[1]Tabulka!R101</f>
        <v/>
      </c>
      <c r="S101" s="374" t="str">
        <f>IF([1]Tabulka!S101="","",CONCATENATE([1]Tabulka!S101,":",CHAR(10),"(",'[1]Tabulka-skore'!S101,":"))</f>
        <v/>
      </c>
      <c r="T101" s="375" t="str">
        <f>IF([1]Tabulka!T101="","",CONCATENATE([1]Tabulka!T101,CHAR(10),'[1]Tabulka-skore'!T101,")"))</f>
        <v/>
      </c>
      <c r="U101" s="376" t="str">
        <f>IF([1]Tabulka!U101="","",CONCATENATE([1]Tabulka!U101,CHAR(10),"(",'[1]Tabulka-skore'!U101,")"))</f>
        <v/>
      </c>
      <c r="V101" s="377" t="str">
        <f>IF([1]Tabulka!V101="","",IFERROR(CONCATENATE(ROUND([1]Tabulka!V101,2),CHAR(10),"(",ROUND('[1]Tabulka-skore'!V101,2),")"),""))</f>
        <v/>
      </c>
      <c r="W101" s="378" t="str">
        <f>[1]Tabulka!W101</f>
        <v/>
      </c>
      <c r="X101" s="309"/>
    </row>
    <row r="102" spans="1:24" ht="39" customHeight="1">
      <c r="A102" s="304"/>
      <c r="B102" s="361">
        <v>93</v>
      </c>
      <c r="C102" s="790" t="str">
        <f>VLOOKUP($B102,[1]jednotlivci!$C$5:$G$164,5,0)</f>
        <v>Černý / 
Novotný</v>
      </c>
      <c r="D102" s="363" t="str">
        <f>IF(OR([1]Tabulka!D102=":",[1]Tabulka!D102=""),"",CONCATENATE([1]Tabulka!D102,CHAR(10),"(",'[1]Tabulka-skore'!D102,")"))</f>
        <v/>
      </c>
      <c r="E102" s="365" t="str">
        <f>IF(OR([1]Tabulka!E102=":",[1]Tabulka!E102=""),"",CONCATENATE([1]Tabulka!E102,CHAR(10),"(",'[1]Tabulka-skore'!E102,")"))</f>
        <v/>
      </c>
      <c r="F102" s="791" t="str">
        <f>E101</f>
        <v>I</v>
      </c>
      <c r="G102" s="365" t="str">
        <f>IF(OR([1]Tabulka!G102=":",[1]Tabulka!G102=""),"",CONCATENATE([1]Tabulka!G102,CHAR(10),"(",'[1]Tabulka-skore'!G102,")"))</f>
        <v/>
      </c>
      <c r="H102" s="365" t="str">
        <f>IF(OR([1]Tabulka!H102=":",[1]Tabulka!H102=""),"",CONCATENATE([1]Tabulka!H102,CHAR(10),"(",'[1]Tabulka-skore'!H102,")"))</f>
        <v/>
      </c>
      <c r="I102" s="730" t="str">
        <f>IF(OR([1]Tabulka!I102=":",[1]Tabulka!I102=""),"",CONCATENATE([1]Tabulka!I102,CHAR(10),"(",'[1]Tabulka-skore'!I102,")"))</f>
        <v/>
      </c>
      <c r="J102" s="365" t="str">
        <f>IF(OR([1]Tabulka!J102=":",[1]Tabulka!J102=""),"",CONCATENATE([1]Tabulka!J102,CHAR(10),"(",'[1]Tabulka-skore'!J102,")"))</f>
        <v/>
      </c>
      <c r="K102" s="366" t="str">
        <f>IF(OR([1]Tabulka!K102=":",[1]Tabulka!K102=""),"",CONCATENATE([1]Tabulka!K102,CHAR(10),"(",'[1]Tabulka-skore'!K102,")"))</f>
        <v/>
      </c>
      <c r="L102" s="367" t="str">
        <f>[1]Tabulka!L102</f>
        <v/>
      </c>
      <c r="M102" s="368" t="str">
        <f>IF([1]Tabulka!M102="","",CONCATENATE([1]Tabulka!M102,":",CHAR(10),"(",'[1]Tabulka-skore'!M102,":"))</f>
        <v/>
      </c>
      <c r="N102" s="369" t="str">
        <f>IF([1]Tabulka!N102="","",CONCATENATE([1]Tabulka!N102,CHAR(10),'[1]Tabulka-skore'!N102,")"))</f>
        <v/>
      </c>
      <c r="O102" s="370" t="str">
        <f>IF([1]Tabulka!O102="","",CONCATENATE([1]Tabulka!O102,CHAR(10),"(",'[1]Tabulka-skore'!O102,")"))</f>
        <v/>
      </c>
      <c r="P102" s="371" t="str">
        <f>IF([1]Tabulka!P102="","",IFERROR(CONCATENATE(ROUND([1]Tabulka!P102,2),CHAR(10),"(",ROUND('[1]Tabulka-skore'!P102,2),")"),""))</f>
        <v/>
      </c>
      <c r="Q102" s="372" t="str">
        <f>[1]Tabulka!Q102</f>
        <v/>
      </c>
      <c r="R102" s="488" t="str">
        <f>[1]Tabulka!R102</f>
        <v/>
      </c>
      <c r="S102" s="374" t="str">
        <f>IF([1]Tabulka!S102="","",CONCATENATE([1]Tabulka!S102,":",CHAR(10),"(",'[1]Tabulka-skore'!S102,":"))</f>
        <v/>
      </c>
      <c r="T102" s="375" t="str">
        <f>IF([1]Tabulka!T102="","",CONCATENATE([1]Tabulka!T102,CHAR(10),'[1]Tabulka-skore'!T102,")"))</f>
        <v/>
      </c>
      <c r="U102" s="376" t="str">
        <f>IF([1]Tabulka!U102="","",CONCATENATE([1]Tabulka!U102,CHAR(10),"(",'[1]Tabulka-skore'!U102,")"))</f>
        <v/>
      </c>
      <c r="V102" s="377" t="str">
        <f>IF([1]Tabulka!V102="","",IFERROR(CONCATENATE(ROUND([1]Tabulka!V102,2),CHAR(10),"(",ROUND('[1]Tabulka-skore'!V102,2),")"),""))</f>
        <v/>
      </c>
      <c r="W102" s="378" t="str">
        <f>[1]Tabulka!W102</f>
        <v/>
      </c>
      <c r="X102" s="309"/>
    </row>
    <row r="103" spans="1:24" ht="39" customHeight="1">
      <c r="A103" s="304"/>
      <c r="B103" s="361">
        <v>94</v>
      </c>
      <c r="C103" s="790" t="str">
        <f>VLOOKUP($B103,[1]jednotlivci!$C$5:$G$164,5,0)</f>
        <v>Kühnel / 
Černý</v>
      </c>
      <c r="D103" s="363" t="str">
        <f>IF(OR([1]Tabulka!D103=":",[1]Tabulka!D103=""),"",CONCATENATE([1]Tabulka!D103,CHAR(10),"(",'[1]Tabulka-skore'!D103,")"))</f>
        <v/>
      </c>
      <c r="E103" s="365" t="str">
        <f>IF(OR([1]Tabulka!E103=":",[1]Tabulka!E103=""),"",CONCATENATE([1]Tabulka!E103,CHAR(10),"(",'[1]Tabulka-skore'!E103,")"))</f>
        <v/>
      </c>
      <c r="F103" s="365" t="str">
        <f>IF(OR([1]Tabulka!F103=":",[1]Tabulka!F103=""),"",CONCATENATE([1]Tabulka!F103,CHAR(10),"(",'[1]Tabulka-skore'!F103,")"))</f>
        <v/>
      </c>
      <c r="G103" s="791" t="str">
        <f>F102</f>
        <v>I</v>
      </c>
      <c r="H103" s="365" t="str">
        <f>IF(OR([1]Tabulka!H103=":",[1]Tabulka!H103=""),"",CONCATENATE([1]Tabulka!H103,CHAR(10),"(",'[1]Tabulka-skore'!H103,")"))</f>
        <v/>
      </c>
      <c r="I103" s="730" t="str">
        <f>IF(OR([1]Tabulka!I103=":",[1]Tabulka!I103=""),"",CONCATENATE([1]Tabulka!I103,CHAR(10),"(",'[1]Tabulka-skore'!I103,")"))</f>
        <v/>
      </c>
      <c r="J103" s="365" t="str">
        <f>IF(OR([1]Tabulka!J103=":",[1]Tabulka!J103=""),"",CONCATENATE([1]Tabulka!J103,CHAR(10),"(",'[1]Tabulka-skore'!J103,")"))</f>
        <v/>
      </c>
      <c r="K103" s="366" t="str">
        <f>IF(OR([1]Tabulka!K103=":",[1]Tabulka!K103=""),"",CONCATENATE([1]Tabulka!K103,CHAR(10),"(",'[1]Tabulka-skore'!K103,")"))</f>
        <v/>
      </c>
      <c r="L103" s="367" t="str">
        <f>[1]Tabulka!L103</f>
        <v/>
      </c>
      <c r="M103" s="368" t="str">
        <f>IF([1]Tabulka!M103="","",CONCATENATE([1]Tabulka!M103,":",CHAR(10),"(",'[1]Tabulka-skore'!M103,":"))</f>
        <v/>
      </c>
      <c r="N103" s="369" t="str">
        <f>IF([1]Tabulka!N103="","",CONCATENATE([1]Tabulka!N103,CHAR(10),'[1]Tabulka-skore'!N103,")"))</f>
        <v/>
      </c>
      <c r="O103" s="370" t="str">
        <f>IF([1]Tabulka!O103="","",CONCATENATE([1]Tabulka!O103,CHAR(10),"(",'[1]Tabulka-skore'!O103,")"))</f>
        <v/>
      </c>
      <c r="P103" s="371" t="str">
        <f>IF([1]Tabulka!P103="","",IFERROR(CONCATENATE(ROUND([1]Tabulka!P103,2),CHAR(10),"(",ROUND('[1]Tabulka-skore'!P103,2),")"),""))</f>
        <v/>
      </c>
      <c r="Q103" s="372" t="str">
        <f>[1]Tabulka!Q103</f>
        <v/>
      </c>
      <c r="R103" s="488" t="str">
        <f>[1]Tabulka!R103</f>
        <v/>
      </c>
      <c r="S103" s="374" t="str">
        <f>IF([1]Tabulka!S103="","",CONCATENATE([1]Tabulka!S103,":",CHAR(10),"(",'[1]Tabulka-skore'!S103,":"))</f>
        <v/>
      </c>
      <c r="T103" s="375" t="str">
        <f>IF([1]Tabulka!T103="","",CONCATENATE([1]Tabulka!T103,CHAR(10),'[1]Tabulka-skore'!T103,")"))</f>
        <v/>
      </c>
      <c r="U103" s="376" t="str">
        <f>IF([1]Tabulka!U103="","",CONCATENATE([1]Tabulka!U103,CHAR(10),"(",'[1]Tabulka-skore'!U103,")"))</f>
        <v/>
      </c>
      <c r="V103" s="377" t="str">
        <f>IF([1]Tabulka!V103="","",IFERROR(CONCATENATE(ROUND([1]Tabulka!V103,2),CHAR(10),"(",ROUND('[1]Tabulka-skore'!V103,2),")"),""))</f>
        <v/>
      </c>
      <c r="W103" s="378" t="str">
        <f>[1]Tabulka!W103</f>
        <v/>
      </c>
      <c r="X103" s="309"/>
    </row>
    <row r="104" spans="1:24" ht="39" customHeight="1" thickBot="1">
      <c r="A104" s="304"/>
      <c r="B104" s="361">
        <v>95</v>
      </c>
      <c r="C104" s="792" t="str">
        <f>VLOOKUP($B104,[1]jednotlivci!$C$5:$G$164,5,0)</f>
        <v>Syryčanský / 
Hrstka</v>
      </c>
      <c r="D104" s="396" t="str">
        <f>IF(OR([1]Tabulka!D104=":",[1]Tabulka!D104=""),"",CONCATENATE([1]Tabulka!D104,CHAR(10),"(",'[1]Tabulka-skore'!D104,")"))</f>
        <v/>
      </c>
      <c r="E104" s="397" t="str">
        <f>IF(OR([1]Tabulka!E104=":",[1]Tabulka!E104=""),"",CONCATENATE([1]Tabulka!E104,CHAR(10),"(",'[1]Tabulka-skore'!E104,")"))</f>
        <v/>
      </c>
      <c r="F104" s="397" t="str">
        <f>IF(OR([1]Tabulka!F104=":",[1]Tabulka!F104=""),"",CONCATENATE([1]Tabulka!F104,CHAR(10),"(",'[1]Tabulka-skore'!F104,")"))</f>
        <v/>
      </c>
      <c r="G104" s="397" t="str">
        <f>IF(OR([1]Tabulka!G104=":",[1]Tabulka!G104=""),"",CONCATENATE([1]Tabulka!G104,CHAR(10),"(",'[1]Tabulka-skore'!G104,")"))</f>
        <v/>
      </c>
      <c r="H104" s="793" t="str">
        <f>G103</f>
        <v>I</v>
      </c>
      <c r="I104" s="733" t="str">
        <f>IF(OR([1]Tabulka!I104=":",[1]Tabulka!I104=""),"",CONCATENATE([1]Tabulka!I104,CHAR(10),"(",'[1]Tabulka-skore'!I104,")"))</f>
        <v/>
      </c>
      <c r="J104" s="397" t="str">
        <f>IF(OR([1]Tabulka!J104=":",[1]Tabulka!J104=""),"",CONCATENATE([1]Tabulka!J104,CHAR(10),"(",'[1]Tabulka-skore'!J104,")"))</f>
        <v/>
      </c>
      <c r="K104" s="399" t="str">
        <f>IF(OR([1]Tabulka!K104=":",[1]Tabulka!K104=""),"",CONCATENATE([1]Tabulka!K104,CHAR(10),"(",'[1]Tabulka-skore'!K104,")"))</f>
        <v/>
      </c>
      <c r="L104" s="400" t="str">
        <f>[1]Tabulka!L104</f>
        <v/>
      </c>
      <c r="M104" s="401" t="str">
        <f>IF([1]Tabulka!M104="","",CONCATENATE([1]Tabulka!M104,":",CHAR(10),"(",'[1]Tabulka-skore'!M104,":"))</f>
        <v/>
      </c>
      <c r="N104" s="402" t="str">
        <f>IF([1]Tabulka!N104="","",CONCATENATE([1]Tabulka!N104,CHAR(10),'[1]Tabulka-skore'!N104,")"))</f>
        <v/>
      </c>
      <c r="O104" s="403" t="str">
        <f>IF([1]Tabulka!O104="","",CONCATENATE([1]Tabulka!O104,CHAR(10),"(",'[1]Tabulka-skore'!O104,")"))</f>
        <v/>
      </c>
      <c r="P104" s="404" t="str">
        <f>IF([1]Tabulka!P104="","",IFERROR(CONCATENATE(ROUND([1]Tabulka!P104,2),CHAR(10),"(",ROUND('[1]Tabulka-skore'!P104,2),")"),""))</f>
        <v/>
      </c>
      <c r="Q104" s="509" t="str">
        <f>[1]Tabulka!Q104</f>
        <v/>
      </c>
      <c r="R104" s="510" t="str">
        <f>[1]Tabulka!R104</f>
        <v/>
      </c>
      <c r="S104" s="511" t="str">
        <f>IF([1]Tabulka!S104="","",CONCATENATE([1]Tabulka!S104,":",CHAR(10),"(",'[1]Tabulka-skore'!S104,":"))</f>
        <v/>
      </c>
      <c r="T104" s="512" t="str">
        <f>IF([1]Tabulka!T104="","",CONCATENATE([1]Tabulka!T104,CHAR(10),'[1]Tabulka-skore'!T104,")"))</f>
        <v/>
      </c>
      <c r="U104" s="510" t="str">
        <f>IF([1]Tabulka!U104="","",CONCATENATE([1]Tabulka!U104,CHAR(10),"(",'[1]Tabulka-skore'!U104,")"))</f>
        <v/>
      </c>
      <c r="V104" s="513" t="str">
        <f>IF([1]Tabulka!V104="","",IFERROR(CONCATENATE(ROUND([1]Tabulka!V104,2),CHAR(10),"(",ROUND('[1]Tabulka-skore'!V104,2),")"),""))</f>
        <v/>
      </c>
      <c r="W104" s="410" t="str">
        <f>[1]Tabulka!W104</f>
        <v/>
      </c>
      <c r="X104" s="309"/>
    </row>
    <row r="105" spans="1:24" ht="37.5" hidden="1" customHeight="1">
      <c r="A105" s="304"/>
      <c r="B105" s="361">
        <v>96</v>
      </c>
      <c r="C105" s="794" t="str">
        <f>VLOOKUP($B105,[1]jednotlivci!$C$5:$G$164,5,0)</f>
        <v/>
      </c>
      <c r="D105" s="412" t="str">
        <f>IF(OR([1]Tabulka!D105=":",[1]Tabulka!D105=""),"",CONCATENATE([1]Tabulka!D105,CHAR(10),"(",'[1]Tabulka-skore'!D105,")"))</f>
        <v/>
      </c>
      <c r="E105" s="413" t="str">
        <f>IF(OR([1]Tabulka!E105=":",[1]Tabulka!E105=""),"",CONCATENATE([1]Tabulka!E105,CHAR(10),"(",'[1]Tabulka-skore'!E105,")"))</f>
        <v/>
      </c>
      <c r="F105" s="413" t="str">
        <f>IF(OR([1]Tabulka!F105=":",[1]Tabulka!F105=""),"",CONCATENATE([1]Tabulka!F105,CHAR(10),"(",'[1]Tabulka-skore'!F105,")"))</f>
        <v/>
      </c>
      <c r="G105" s="413" t="str">
        <f>IF(OR([1]Tabulka!G105=":",[1]Tabulka!G105=""),"",CONCATENATE([1]Tabulka!G105,CHAR(10),"(",'[1]Tabulka-skore'!G105,")"))</f>
        <v/>
      </c>
      <c r="H105" s="413" t="str">
        <f>IF(OR([1]Tabulka!H105=":",[1]Tabulka!H105=""),"",CONCATENATE([1]Tabulka!H105,CHAR(10),"(",'[1]Tabulka-skore'!H105,")"))</f>
        <v/>
      </c>
      <c r="I105" s="414" t="str">
        <f>H104</f>
        <v>I</v>
      </c>
      <c r="J105" s="413" t="str">
        <f>IF(OR([1]Tabulka!J105=":",[1]Tabulka!J105=""),"",CONCATENATE([1]Tabulka!J105,CHAR(10),"(",'[1]Tabulka-skore'!J105,")"))</f>
        <v/>
      </c>
      <c r="K105" s="415" t="str">
        <f>IF(OR([1]Tabulka!K105=":",[1]Tabulka!K105=""),"",CONCATENATE([1]Tabulka!K105,CHAR(10),"(",'[1]Tabulka-skore'!K105,")"))</f>
        <v/>
      </c>
      <c r="L105" s="349" t="str">
        <f>[1]Tabulka!L105</f>
        <v/>
      </c>
      <c r="M105" s="416" t="str">
        <f>IF([1]Tabulka!M105="","",CONCATENATE([1]Tabulka!M105,":",CHAR(10),"(",'[1]Tabulka-skore'!M105,":"))</f>
        <v/>
      </c>
      <c r="N105" s="417" t="str">
        <f>IF([1]Tabulka!N105="","",CONCATENATE([1]Tabulka!N105,CHAR(10),'[1]Tabulka-skore'!N105,")"))</f>
        <v/>
      </c>
      <c r="O105" s="418" t="str">
        <f>IF([1]Tabulka!O105="","",CONCATENATE([1]Tabulka!O105,CHAR(10),"(",'[1]Tabulka-skore'!O105,")"))</f>
        <v/>
      </c>
      <c r="P105" s="419" t="str">
        <f>IF([1]Tabulka!P105="","",IFERROR(CONCATENATE(ROUND([1]Tabulka!P105,2),CHAR(10),"(",ROUND('[1]Tabulka-skore'!P105,2),")"),""))</f>
        <v/>
      </c>
      <c r="Q105" s="472" t="str">
        <f>[1]Tabulka!Q105</f>
        <v/>
      </c>
      <c r="R105" s="476" t="str">
        <f>[1]Tabulka!R105</f>
        <v/>
      </c>
      <c r="S105" s="474" t="str">
        <f>IF([1]Tabulka!S105="","",CONCATENATE([1]Tabulka!S105,":",CHAR(10),"(",'[1]Tabulka-skore'!S105,":"))</f>
        <v/>
      </c>
      <c r="T105" s="475" t="str">
        <f>IF([1]Tabulka!T105="","",CONCATENATE([1]Tabulka!T105,CHAR(10),'[1]Tabulka-skore'!T105,")"))</f>
        <v/>
      </c>
      <c r="U105" s="476" t="str">
        <f>IF([1]Tabulka!U105="","",CONCATENATE([1]Tabulka!U105,CHAR(10),"(",'[1]Tabulka-skore'!U105,")"))</f>
        <v/>
      </c>
      <c r="V105" s="477" t="str">
        <f>IF([1]Tabulka!V105="","",IFERROR(CONCATENATE(ROUND([1]Tabulka!V105,2),CHAR(10),"(",ROUND('[1]Tabulka-skore'!V105,2),")"),""))</f>
        <v/>
      </c>
      <c r="W105" s="420" t="str">
        <f>[1]Tabulka!W105</f>
        <v/>
      </c>
      <c r="X105" s="309"/>
    </row>
    <row r="106" spans="1:24" ht="37.5" hidden="1" customHeight="1">
      <c r="A106" s="304"/>
      <c r="B106" s="361">
        <v>97</v>
      </c>
      <c r="C106" s="795" t="str">
        <f>VLOOKUP($B106,[1]jednotlivci!$C$5:$G$164,5,0)</f>
        <v/>
      </c>
      <c r="D106" s="363" t="str">
        <f>IF(OR([1]Tabulka!D106=":",[1]Tabulka!D106=""),"",CONCATENATE([1]Tabulka!D106,CHAR(10),"(",'[1]Tabulka-skore'!D106,")"))</f>
        <v/>
      </c>
      <c r="E106" s="365" t="str">
        <f>IF(OR([1]Tabulka!E106=":",[1]Tabulka!E106=""),"",CONCATENATE([1]Tabulka!E106,CHAR(10),"(",'[1]Tabulka-skore'!E106,")"))</f>
        <v/>
      </c>
      <c r="F106" s="365" t="str">
        <f>IF(OR([1]Tabulka!F106=":",[1]Tabulka!F106=""),"",CONCATENATE([1]Tabulka!F106,CHAR(10),"(",'[1]Tabulka-skore'!F106,")"))</f>
        <v/>
      </c>
      <c r="G106" s="365" t="str">
        <f>IF(OR([1]Tabulka!G106=":",[1]Tabulka!G106=""),"",CONCATENATE([1]Tabulka!G106,CHAR(10),"(",'[1]Tabulka-skore'!G106,")"))</f>
        <v/>
      </c>
      <c r="H106" s="365" t="str">
        <f>IF(OR([1]Tabulka!H106=":",[1]Tabulka!H106=""),"",CONCATENATE([1]Tabulka!H106,CHAR(10),"(",'[1]Tabulka-skore'!H106,")"))</f>
        <v/>
      </c>
      <c r="I106" s="365" t="str">
        <f>IF(OR([1]Tabulka!I106=":",[1]Tabulka!I106=""),"",CONCATENATE([1]Tabulka!I106,CHAR(10),"(",'[1]Tabulka-skore'!I106,")"))</f>
        <v/>
      </c>
      <c r="J106" s="796" t="str">
        <f>I105</f>
        <v>I</v>
      </c>
      <c r="K106" s="366" t="str">
        <f>IF(OR([1]Tabulka!K106=":",[1]Tabulka!K106=""),"",CONCATENATE([1]Tabulka!K106,CHAR(10),"(",'[1]Tabulka-skore'!K106,")"))</f>
        <v/>
      </c>
      <c r="L106" s="367" t="str">
        <f>[1]Tabulka!L106</f>
        <v/>
      </c>
      <c r="M106" s="483" t="str">
        <f>IF([1]Tabulka!M106="","",CONCATENATE([1]Tabulka!M106,":",CHAR(10),"(",'[1]Tabulka-skore'!M106,":"))</f>
        <v/>
      </c>
      <c r="N106" s="484" t="str">
        <f>IF([1]Tabulka!N106="","",CONCATENATE([1]Tabulka!N106,CHAR(10),'[1]Tabulka-skore'!N106,")"))</f>
        <v/>
      </c>
      <c r="O106" s="485" t="str">
        <f>IF([1]Tabulka!O106="","",CONCATENATE([1]Tabulka!O106,CHAR(10),"(",'[1]Tabulka-skore'!O106,")"))</f>
        <v/>
      </c>
      <c r="P106" s="486" t="str">
        <f>IF([1]Tabulka!P106="","",IFERROR(CONCATENATE(ROUND([1]Tabulka!P106,2),CHAR(10),"(",ROUND('[1]Tabulka-skore'!P106,2),")"),""))</f>
        <v/>
      </c>
      <c r="Q106" s="487" t="str">
        <f>[1]Tabulka!Q106</f>
        <v/>
      </c>
      <c r="R106" s="491" t="str">
        <f>[1]Tabulka!R106</f>
        <v/>
      </c>
      <c r="S106" s="489" t="str">
        <f>IF([1]Tabulka!S106="","",CONCATENATE([1]Tabulka!S106,":",CHAR(10),"(",'[1]Tabulka-skore'!S106,":"))</f>
        <v/>
      </c>
      <c r="T106" s="490" t="str">
        <f>IF([1]Tabulka!T106="","",CONCATENATE([1]Tabulka!T106,CHAR(10),'[1]Tabulka-skore'!T106,")"))</f>
        <v/>
      </c>
      <c r="U106" s="491" t="str">
        <f>IF([1]Tabulka!U106="","",CONCATENATE([1]Tabulka!U106,CHAR(10),"(",'[1]Tabulka-skore'!U106,")"))</f>
        <v/>
      </c>
      <c r="V106" s="492" t="str">
        <f>IF([1]Tabulka!V106="","",IFERROR(CONCATENATE(ROUND([1]Tabulka!V106,2),CHAR(10),"(",ROUND('[1]Tabulka-skore'!V106,2),")"),""))</f>
        <v/>
      </c>
      <c r="W106" s="378" t="str">
        <f>[1]Tabulka!W106</f>
        <v/>
      </c>
      <c r="X106" s="309"/>
    </row>
    <row r="107" spans="1:24" ht="33.75" hidden="1" customHeight="1">
      <c r="A107" s="304"/>
      <c r="B107" s="361">
        <v>98</v>
      </c>
      <c r="C107" s="797" t="str">
        <f>VLOOKUP($B107,[1]jednotlivci!$C$5:$G$164,5,0)</f>
        <v/>
      </c>
      <c r="D107" s="396" t="str">
        <f>IF(OR([1]Tabulka!D107=":",[1]Tabulka!D107=""),"",CONCATENATE([1]Tabulka!D107,CHAR(10),"(",'[1]Tabulka-skore'!D107,")"))</f>
        <v/>
      </c>
      <c r="E107" s="397" t="str">
        <f>IF(OR([1]Tabulka!E107=":",[1]Tabulka!E107=""),"",CONCATENATE([1]Tabulka!E107,CHAR(10),"(",'[1]Tabulka-skore'!E107,")"))</f>
        <v/>
      </c>
      <c r="F107" s="397" t="str">
        <f>IF(OR([1]Tabulka!F107=":",[1]Tabulka!F107=""),"",CONCATENATE([1]Tabulka!F107,CHAR(10),"(",'[1]Tabulka-skore'!F107,")"))</f>
        <v/>
      </c>
      <c r="G107" s="397" t="str">
        <f>IF(OR([1]Tabulka!G107=":",[1]Tabulka!G107=""),"",CONCATENATE([1]Tabulka!G107,CHAR(10),"(",'[1]Tabulka-skore'!G107,")"))</f>
        <v/>
      </c>
      <c r="H107" s="397" t="str">
        <f>IF(OR([1]Tabulka!H107=":",[1]Tabulka!H107=""),"",CONCATENATE([1]Tabulka!H107,CHAR(10),"(",'[1]Tabulka-skore'!H107,")"))</f>
        <v/>
      </c>
      <c r="I107" s="397" t="str">
        <f>IF(OR([1]Tabulka!I107=":",[1]Tabulka!I107=""),"",CONCATENATE([1]Tabulka!I107,CHAR(10),"(",'[1]Tabulka-skore'!I107,")"))</f>
        <v/>
      </c>
      <c r="J107" s="397" t="str">
        <f>IF(OR([1]Tabulka!J107=":",[1]Tabulka!J107=""),"",CONCATENATE([1]Tabulka!J107,CHAR(10),"(",'[1]Tabulka-skore'!J107,")"))</f>
        <v/>
      </c>
      <c r="K107" s="423" t="str">
        <f>J106</f>
        <v>I</v>
      </c>
      <c r="L107" s="400" t="str">
        <f>[1]Tabulka!L107</f>
        <v/>
      </c>
      <c r="M107" s="401" t="str">
        <f>IF([1]Tabulka!M107="","",CONCATENATE([1]Tabulka!M107,":",CHAR(10),"(",'[1]Tabulka-skore'!M107,":"))</f>
        <v/>
      </c>
      <c r="N107" s="402" t="str">
        <f>IF([1]Tabulka!N107="","",CONCATENATE([1]Tabulka!N107,CHAR(10),'[1]Tabulka-skore'!N107,")"))</f>
        <v/>
      </c>
      <c r="O107" s="403" t="str">
        <f>IF([1]Tabulka!O107="","",CONCATENATE([1]Tabulka!O107,CHAR(10),"(",'[1]Tabulka-skore'!O107,")"))</f>
        <v/>
      </c>
      <c r="P107" s="404" t="str">
        <f>IF([1]Tabulka!P107="","",IFERROR(CONCATENATE(ROUND([1]Tabulka!P107,2),CHAR(10),"(",ROUND('[1]Tabulka-skore'!P107,2),")"),""))</f>
        <v/>
      </c>
      <c r="Q107" s="509" t="str">
        <f>[1]Tabulka!Q107</f>
        <v/>
      </c>
      <c r="R107" s="510" t="str">
        <f>[1]Tabulka!R107</f>
        <v/>
      </c>
      <c r="S107" s="511" t="str">
        <f>IF([1]Tabulka!S107="","",CONCATENATE([1]Tabulka!S107,":",CHAR(10),"(",'[1]Tabulka-skore'!S107,":"))</f>
        <v/>
      </c>
      <c r="T107" s="512" t="str">
        <f>IF([1]Tabulka!T107="","",CONCATENATE([1]Tabulka!T107,CHAR(10),'[1]Tabulka-skore'!T107,")"))</f>
        <v/>
      </c>
      <c r="U107" s="510" t="str">
        <f>IF([1]Tabulka!U107="","",CONCATENATE([1]Tabulka!U107,CHAR(10),"(",'[1]Tabulka-skore'!U107,")"))</f>
        <v/>
      </c>
      <c r="V107" s="513" t="str">
        <f>IF([1]Tabulka!V107="","",IFERROR(CONCATENATE(ROUND([1]Tabulka!V107,2),CHAR(10),"(",ROUND('[1]Tabulka-skore'!V107,2),")"),""))</f>
        <v/>
      </c>
      <c r="W107" s="378" t="str">
        <f>[1]Tabulka!W107</f>
        <v/>
      </c>
      <c r="X107" s="309"/>
    </row>
    <row r="108" spans="1:24" ht="3.75" customHeight="1">
      <c r="A108" s="424"/>
      <c r="B108" s="424"/>
      <c r="C108" s="425"/>
      <c r="D108" s="426"/>
      <c r="E108" s="426"/>
      <c r="F108" s="426"/>
      <c r="G108" s="426"/>
      <c r="H108" s="426"/>
      <c r="I108" s="426"/>
      <c r="J108" s="426"/>
      <c r="K108" s="427"/>
      <c r="L108" s="428"/>
      <c r="M108" s="429"/>
      <c r="N108" s="430"/>
      <c r="O108" s="431"/>
      <c r="P108" s="431"/>
      <c r="Q108" s="432"/>
      <c r="R108" s="433"/>
      <c r="S108" s="434"/>
      <c r="T108" s="435"/>
      <c r="U108" s="433"/>
      <c r="V108" s="433"/>
      <c r="W108" s="433"/>
      <c r="X108" s="436"/>
    </row>
    <row r="109" spans="1:24" ht="5" customHeight="1" thickBot="1">
      <c r="A109" s="304"/>
      <c r="B109" s="304"/>
      <c r="C109" s="306"/>
      <c r="D109" s="437"/>
      <c r="E109" s="437"/>
      <c r="F109" s="437"/>
      <c r="G109" s="437"/>
      <c r="H109" s="437"/>
      <c r="I109" s="437"/>
      <c r="J109" s="437"/>
      <c r="K109" s="438"/>
      <c r="L109" s="439"/>
      <c r="M109" s="440"/>
      <c r="N109" s="441"/>
      <c r="O109" s="439"/>
      <c r="P109" s="439"/>
      <c r="Q109" s="308"/>
      <c r="R109" s="442"/>
      <c r="S109" s="443"/>
      <c r="T109" s="444"/>
      <c r="U109" s="308"/>
      <c r="V109" s="308"/>
      <c r="W109" s="308"/>
      <c r="X109" s="309"/>
    </row>
    <row r="110" spans="1:24" s="328" customFormat="1" ht="86.25" customHeight="1">
      <c r="A110" s="311"/>
      <c r="B110" s="312"/>
      <c r="C110" s="445" t="str">
        <f>D112</f>
        <v>J</v>
      </c>
      <c r="D110" s="446" t="str">
        <f>C112</f>
        <v>Antůšek / 
Řečník</v>
      </c>
      <c r="E110" s="447" t="str">
        <f>C113</f>
        <v>Kubas / 
Vybíral</v>
      </c>
      <c r="F110" s="447" t="str">
        <f>C114</f>
        <v>Rudiš / 
Rudiš</v>
      </c>
      <c r="G110" s="447" t="str">
        <f>C115</f>
        <v>Hrdlička / 
Dvořák</v>
      </c>
      <c r="H110" s="447" t="str">
        <f>C116</f>
        <v>Gerhard / 
Slivoně</v>
      </c>
      <c r="I110" s="700" t="str">
        <f>C117</f>
        <v/>
      </c>
      <c r="J110" s="448" t="str">
        <f>C118</f>
        <v/>
      </c>
      <c r="K110" s="448" t="str">
        <f>C119</f>
        <v/>
      </c>
      <c r="L110" s="449" t="s">
        <v>358</v>
      </c>
      <c r="M110" s="450" t="s">
        <v>359</v>
      </c>
      <c r="N110" s="450"/>
      <c r="O110" s="451" t="s">
        <v>360</v>
      </c>
      <c r="P110" s="452" t="s">
        <v>361</v>
      </c>
      <c r="Q110" s="453" t="s">
        <v>362</v>
      </c>
      <c r="R110" s="454" t="s">
        <v>363</v>
      </c>
      <c r="S110" s="455" t="s">
        <v>364</v>
      </c>
      <c r="T110" s="456"/>
      <c r="U110" s="454" t="s">
        <v>365</v>
      </c>
      <c r="V110" s="457" t="s">
        <v>366</v>
      </c>
      <c r="W110" s="458" t="s">
        <v>367</v>
      </c>
      <c r="X110" s="327"/>
    </row>
    <row r="111" spans="1:24" ht="10.5" customHeight="1" thickBot="1">
      <c r="A111" s="304"/>
      <c r="B111" s="329" t="str">
        <f>VLOOKUP(B112-1,'[1]pravidla turnaje'!$A$64:$B$83,2,0)</f>
        <v>J</v>
      </c>
      <c r="C111" s="459"/>
      <c r="D111" s="331">
        <f>B112</f>
        <v>101</v>
      </c>
      <c r="E111" s="332">
        <f>B113</f>
        <v>102</v>
      </c>
      <c r="F111" s="332">
        <f>B114</f>
        <v>103</v>
      </c>
      <c r="G111" s="333">
        <f>B115</f>
        <v>104</v>
      </c>
      <c r="H111" s="332">
        <f>B116</f>
        <v>105</v>
      </c>
      <c r="I111" s="713">
        <f>B117</f>
        <v>106</v>
      </c>
      <c r="J111" s="334">
        <f>B118</f>
        <v>107</v>
      </c>
      <c r="K111" s="334">
        <f>B119</f>
        <v>108</v>
      </c>
      <c r="L111" s="460"/>
      <c r="M111" s="461"/>
      <c r="N111" s="461"/>
      <c r="O111" s="462"/>
      <c r="P111" s="463"/>
      <c r="Q111" s="464" t="s">
        <v>368</v>
      </c>
      <c r="R111" s="465"/>
      <c r="S111" s="465"/>
      <c r="T111" s="465"/>
      <c r="U111" s="465"/>
      <c r="V111" s="466"/>
      <c r="W111" s="467"/>
      <c r="X111" s="309"/>
    </row>
    <row r="112" spans="1:24" ht="39" customHeight="1" thickTop="1">
      <c r="A112" s="304"/>
      <c r="B112" s="468">
        <v>101</v>
      </c>
      <c r="C112" s="469" t="str">
        <f>VLOOKUP($B112,[1]jednotlivci!$C$5:$G$164,5,0)</f>
        <v>Antůšek / 
Řečník</v>
      </c>
      <c r="D112" s="798" t="str">
        <f>B111</f>
        <v>J</v>
      </c>
      <c r="E112" s="347" t="str">
        <f>IF(OR([1]Tabulka!E112=":",[1]Tabulka!E112=""),"",CONCATENATE([1]Tabulka!E112,CHAR(10),"(",'[1]Tabulka-skore'!E112,")"))</f>
        <v/>
      </c>
      <c r="F112" s="347" t="str">
        <f>IF(OR([1]Tabulka!F112=":",[1]Tabulka!F112=""),"",CONCATENATE([1]Tabulka!F112,CHAR(10),"(",'[1]Tabulka-skore'!F112,")"))</f>
        <v/>
      </c>
      <c r="G112" s="347" t="str">
        <f>IF(OR([1]Tabulka!G112=":",[1]Tabulka!G112=""),"",CONCATENATE([1]Tabulka!G112,CHAR(10),"(",'[1]Tabulka-skore'!G112,")"))</f>
        <v/>
      </c>
      <c r="H112" s="347" t="str">
        <f>IF(OR([1]Tabulka!H112=":",[1]Tabulka!H112=""),"",CONCATENATE([1]Tabulka!H112,CHAR(10),"(",'[1]Tabulka-skore'!H112,")"))</f>
        <v/>
      </c>
      <c r="I112" s="726" t="str">
        <f>IF(OR([1]Tabulka!I112=":",[1]Tabulka!I112=""),"",CONCATENATE([1]Tabulka!I112,CHAR(10),"(",'[1]Tabulka-skore'!I112,")"))</f>
        <v/>
      </c>
      <c r="J112" s="347" t="str">
        <f>IF(OR([1]Tabulka!J112=":",[1]Tabulka!J112=""),"",CONCATENATE([1]Tabulka!J112,CHAR(10),"(",'[1]Tabulka-skore'!J112,")"))</f>
        <v/>
      </c>
      <c r="K112" s="348" t="str">
        <f>IF(OR([1]Tabulka!K112=":",[1]Tabulka!K112=""),"",CONCATENATE([1]Tabulka!K112,CHAR(10),"(",'[1]Tabulka-skore'!K112,")"))</f>
        <v/>
      </c>
      <c r="L112" s="349" t="str">
        <f>[1]Tabulka!L112</f>
        <v/>
      </c>
      <c r="M112" s="350" t="str">
        <f>IF([1]Tabulka!M112="","",CONCATENATE([1]Tabulka!M112,":",CHAR(10),"(",'[1]Tabulka-skore'!M112,":"))</f>
        <v/>
      </c>
      <c r="N112" s="351" t="str">
        <f>IF([1]Tabulka!N112="","",CONCATENATE([1]Tabulka!N112,CHAR(10),'[1]Tabulka-skore'!N112,")"))</f>
        <v/>
      </c>
      <c r="O112" s="352" t="str">
        <f>IF([1]Tabulka!O112="","",CONCATENATE([1]Tabulka!O112,CHAR(10),"(",'[1]Tabulka-skore'!O112,")"))</f>
        <v/>
      </c>
      <c r="P112" s="353" t="str">
        <f>IF([1]Tabulka!P112="","",IFERROR(CONCATENATE(ROUND([1]Tabulka!P112,2),CHAR(10),"(",ROUND('[1]Tabulka-skore'!P112,2),")"),""))</f>
        <v/>
      </c>
      <c r="Q112" s="354" t="str">
        <f>[1]Tabulka!Q112</f>
        <v/>
      </c>
      <c r="R112" s="473" t="str">
        <f>[1]Tabulka!R112</f>
        <v/>
      </c>
      <c r="S112" s="356" t="str">
        <f>IF([1]Tabulka!S112="","",CONCATENATE([1]Tabulka!S112,":",CHAR(10),"(",'[1]Tabulka-skore'!S112,":"))</f>
        <v/>
      </c>
      <c r="T112" s="357" t="str">
        <f>IF([1]Tabulka!T112="","",CONCATENATE([1]Tabulka!T112,CHAR(10),'[1]Tabulka-skore'!T112,")"))</f>
        <v/>
      </c>
      <c r="U112" s="358" t="str">
        <f>IF([1]Tabulka!U112="","",CONCATENATE([1]Tabulka!U112,CHAR(10),"(",'[1]Tabulka-skore'!U112,")"))</f>
        <v/>
      </c>
      <c r="V112" s="359" t="str">
        <f>IF([1]Tabulka!V112="","",IFERROR(CONCATENATE(ROUND([1]Tabulka!V112,2),CHAR(10),"(",ROUND('[1]Tabulka-skore'!V112,2),")"),""))</f>
        <v/>
      </c>
      <c r="W112" s="360" t="str">
        <f>[1]Tabulka!W112</f>
        <v/>
      </c>
      <c r="X112" s="309"/>
    </row>
    <row r="113" spans="1:24" ht="39" customHeight="1">
      <c r="A113" s="304"/>
      <c r="B113" s="478">
        <v>102</v>
      </c>
      <c r="C113" s="479" t="str">
        <f>VLOOKUP($B113,[1]jednotlivci!$C$5:$G$164,5,0)</f>
        <v>Kubas / 
Vybíral</v>
      </c>
      <c r="D113" s="480" t="str">
        <f>IF(OR([1]Tabulka!D113=":",[1]Tabulka!D113=""),"",CONCATENATE([1]Tabulka!D113,CHAR(10),"(",'[1]Tabulka-skore'!D113,")"))</f>
        <v/>
      </c>
      <c r="E113" s="799" t="str">
        <f>D112</f>
        <v>J</v>
      </c>
      <c r="F113" s="365" t="str">
        <f>IF(OR([1]Tabulka!F113=":",[1]Tabulka!F113=""),"",CONCATENATE([1]Tabulka!F113,CHAR(10),"(",'[1]Tabulka-skore'!F113,")"))</f>
        <v/>
      </c>
      <c r="G113" s="365" t="str">
        <f>IF(OR([1]Tabulka!G113=":",[1]Tabulka!G113=""),"",CONCATENATE([1]Tabulka!G113,CHAR(10),"(",'[1]Tabulka-skore'!G113,")"))</f>
        <v/>
      </c>
      <c r="H113" s="365" t="str">
        <f>IF(OR([1]Tabulka!H113=":",[1]Tabulka!H113=""),"",CONCATENATE([1]Tabulka!H113,CHAR(10),"(",'[1]Tabulka-skore'!H113,")"))</f>
        <v/>
      </c>
      <c r="I113" s="730" t="str">
        <f>IF(OR([1]Tabulka!I113=":",[1]Tabulka!I113=""),"",CONCATENATE([1]Tabulka!I113,CHAR(10),"(",'[1]Tabulka-skore'!I113,")"))</f>
        <v/>
      </c>
      <c r="J113" s="365" t="str">
        <f>IF(OR([1]Tabulka!J113=":",[1]Tabulka!J113=""),"",CONCATENATE([1]Tabulka!J113,CHAR(10),"(",'[1]Tabulka-skore'!J113,")"))</f>
        <v/>
      </c>
      <c r="K113" s="366" t="str">
        <f>IF(OR([1]Tabulka!K113=":",[1]Tabulka!K113=""),"",CONCATENATE([1]Tabulka!K113,CHAR(10),"(",'[1]Tabulka-skore'!K113,")"))</f>
        <v/>
      </c>
      <c r="L113" s="367" t="str">
        <f>[1]Tabulka!L113</f>
        <v/>
      </c>
      <c r="M113" s="368" t="str">
        <f>IF([1]Tabulka!M113="","",CONCATENATE([1]Tabulka!M113,":",CHAR(10),"(",'[1]Tabulka-skore'!M113,":"))</f>
        <v/>
      </c>
      <c r="N113" s="369" t="str">
        <f>IF([1]Tabulka!N113="","",CONCATENATE([1]Tabulka!N113,CHAR(10),'[1]Tabulka-skore'!N113,")"))</f>
        <v/>
      </c>
      <c r="O113" s="370" t="str">
        <f>IF([1]Tabulka!O113="","",CONCATENATE([1]Tabulka!O113,CHAR(10),"(",'[1]Tabulka-skore'!O113,")"))</f>
        <v/>
      </c>
      <c r="P113" s="371" t="str">
        <f>IF([1]Tabulka!P113="","",IFERROR(CONCATENATE(ROUND([1]Tabulka!P113,2),CHAR(10),"(",ROUND('[1]Tabulka-skore'!P113,2),")"),""))</f>
        <v/>
      </c>
      <c r="Q113" s="372" t="str">
        <f>[1]Tabulka!Q113</f>
        <v/>
      </c>
      <c r="R113" s="488" t="str">
        <f>[1]Tabulka!R113</f>
        <v/>
      </c>
      <c r="S113" s="374" t="str">
        <f>IF([1]Tabulka!S113="","",CONCATENATE([1]Tabulka!S113,":",CHAR(10),"(",'[1]Tabulka-skore'!S113,":"))</f>
        <v/>
      </c>
      <c r="T113" s="375" t="str">
        <f>IF([1]Tabulka!T113="","",CONCATENATE([1]Tabulka!T113,CHAR(10),'[1]Tabulka-skore'!T113,")"))</f>
        <v/>
      </c>
      <c r="U113" s="376" t="str">
        <f>IF([1]Tabulka!U113="","",CONCATENATE([1]Tabulka!U113,CHAR(10),"(",'[1]Tabulka-skore'!U113,")"))</f>
        <v/>
      </c>
      <c r="V113" s="377" t="str">
        <f>IF([1]Tabulka!V113="","",IFERROR(CONCATENATE(ROUND([1]Tabulka!V113,2),CHAR(10),"(",ROUND('[1]Tabulka-skore'!V113,2),")"),""))</f>
        <v/>
      </c>
      <c r="W113" s="378" t="str">
        <f>[1]Tabulka!W113</f>
        <v/>
      </c>
      <c r="X113" s="309"/>
    </row>
    <row r="114" spans="1:24" ht="39" customHeight="1">
      <c r="A114" s="304"/>
      <c r="B114" s="478">
        <v>103</v>
      </c>
      <c r="C114" s="479" t="str">
        <f>VLOOKUP($B114,[1]jednotlivci!$C$5:$G$164,5,0)</f>
        <v>Rudiš / 
Rudiš</v>
      </c>
      <c r="D114" s="480" t="str">
        <f>IF(OR([1]Tabulka!D114=":",[1]Tabulka!D114=""),"",CONCATENATE([1]Tabulka!D114,CHAR(10),"(",'[1]Tabulka-skore'!D114,")"))</f>
        <v/>
      </c>
      <c r="E114" s="493" t="str">
        <f>IF(OR([1]Tabulka!E114=":",[1]Tabulka!E114=""),"",CONCATENATE([1]Tabulka!E114,CHAR(10),"(",'[1]Tabulka-skore'!E114,")"))</f>
        <v/>
      </c>
      <c r="F114" s="799" t="str">
        <f>E113</f>
        <v>J</v>
      </c>
      <c r="G114" s="365" t="str">
        <f>IF(OR([1]Tabulka!G114=":",[1]Tabulka!G114=""),"",CONCATENATE([1]Tabulka!G114,CHAR(10),"(",'[1]Tabulka-skore'!G114,")"))</f>
        <v/>
      </c>
      <c r="H114" s="365" t="str">
        <f>IF(OR([1]Tabulka!H114=":",[1]Tabulka!H114=""),"",CONCATENATE([1]Tabulka!H114,CHAR(10),"(",'[1]Tabulka-skore'!H114,")"))</f>
        <v/>
      </c>
      <c r="I114" s="730" t="str">
        <f>IF(OR([1]Tabulka!I114=":",[1]Tabulka!I114=""),"",CONCATENATE([1]Tabulka!I114,CHAR(10),"(",'[1]Tabulka-skore'!I114,")"))</f>
        <v/>
      </c>
      <c r="J114" s="365" t="str">
        <f>IF(OR([1]Tabulka!J114=":",[1]Tabulka!J114=""),"",CONCATENATE([1]Tabulka!J114,CHAR(10),"(",'[1]Tabulka-skore'!J114,")"))</f>
        <v/>
      </c>
      <c r="K114" s="366" t="str">
        <f>IF(OR([1]Tabulka!K114=":",[1]Tabulka!K114=""),"",CONCATENATE([1]Tabulka!K114,CHAR(10),"(",'[1]Tabulka-skore'!K114,")"))</f>
        <v/>
      </c>
      <c r="L114" s="367" t="str">
        <f>[1]Tabulka!L114</f>
        <v/>
      </c>
      <c r="M114" s="368" t="str">
        <f>IF([1]Tabulka!M114="","",CONCATENATE([1]Tabulka!M114,":",CHAR(10),"(",'[1]Tabulka-skore'!M114,":"))</f>
        <v/>
      </c>
      <c r="N114" s="369" t="str">
        <f>IF([1]Tabulka!N114="","",CONCATENATE([1]Tabulka!N114,CHAR(10),'[1]Tabulka-skore'!N114,")"))</f>
        <v/>
      </c>
      <c r="O114" s="370" t="str">
        <f>IF([1]Tabulka!O114="","",CONCATENATE([1]Tabulka!O114,CHAR(10),"(",'[1]Tabulka-skore'!O114,")"))</f>
        <v/>
      </c>
      <c r="P114" s="371" t="str">
        <f>IF([1]Tabulka!P114="","",IFERROR(CONCATENATE(ROUND([1]Tabulka!P114,2),CHAR(10),"(",ROUND('[1]Tabulka-skore'!P114,2),")"),""))</f>
        <v/>
      </c>
      <c r="Q114" s="372" t="str">
        <f>[1]Tabulka!Q114</f>
        <v/>
      </c>
      <c r="R114" s="488" t="str">
        <f>[1]Tabulka!R114</f>
        <v/>
      </c>
      <c r="S114" s="374" t="str">
        <f>IF([1]Tabulka!S114="","",CONCATENATE([1]Tabulka!S114,":",CHAR(10),"(",'[1]Tabulka-skore'!S114,":"))</f>
        <v/>
      </c>
      <c r="T114" s="375" t="str">
        <f>IF([1]Tabulka!T114="","",CONCATENATE([1]Tabulka!T114,CHAR(10),'[1]Tabulka-skore'!T114,")"))</f>
        <v/>
      </c>
      <c r="U114" s="376" t="str">
        <f>IF([1]Tabulka!U114="","",CONCATENATE([1]Tabulka!U114,CHAR(10),"(",'[1]Tabulka-skore'!U114,")"))</f>
        <v/>
      </c>
      <c r="V114" s="377" t="str">
        <f>IF([1]Tabulka!V114="","",IFERROR(CONCATENATE(ROUND([1]Tabulka!V114,2),CHAR(10),"(",ROUND('[1]Tabulka-skore'!V114,2),")"),""))</f>
        <v/>
      </c>
      <c r="W114" s="378" t="str">
        <f>[1]Tabulka!W114</f>
        <v/>
      </c>
      <c r="X114" s="309"/>
    </row>
    <row r="115" spans="1:24" ht="39" customHeight="1">
      <c r="A115" s="304"/>
      <c r="B115" s="478">
        <v>104</v>
      </c>
      <c r="C115" s="479" t="str">
        <f>VLOOKUP($B115,[1]jednotlivci!$C$5:$G$164,5,0)</f>
        <v>Hrdlička / 
Dvořák</v>
      </c>
      <c r="D115" s="480" t="str">
        <f>IF(OR([1]Tabulka!D115=":",[1]Tabulka!D115=""),"",CONCATENATE([1]Tabulka!D115,CHAR(10),"(",'[1]Tabulka-skore'!D115,")"))</f>
        <v/>
      </c>
      <c r="E115" s="493" t="str">
        <f>IF(OR([1]Tabulka!E115=":",[1]Tabulka!E115=""),"",CONCATENATE([1]Tabulka!E115,CHAR(10),"(",'[1]Tabulka-skore'!E115,")"))</f>
        <v/>
      </c>
      <c r="F115" s="493" t="str">
        <f>IF(OR([1]Tabulka!F115=":",[1]Tabulka!F115=""),"",CONCATENATE([1]Tabulka!F115,CHAR(10),"(",'[1]Tabulka-skore'!F115,")"))</f>
        <v/>
      </c>
      <c r="G115" s="799" t="str">
        <f>F114</f>
        <v>J</v>
      </c>
      <c r="H115" s="365" t="str">
        <f>IF(OR([1]Tabulka!H115=":",[1]Tabulka!H115=""),"",CONCATENATE([1]Tabulka!H115,CHAR(10),"(",'[1]Tabulka-skore'!H115,")"))</f>
        <v/>
      </c>
      <c r="I115" s="730" t="str">
        <f>IF(OR([1]Tabulka!I115=":",[1]Tabulka!I115=""),"",CONCATENATE([1]Tabulka!I115,CHAR(10),"(",'[1]Tabulka-skore'!I115,")"))</f>
        <v/>
      </c>
      <c r="J115" s="365" t="str">
        <f>IF(OR([1]Tabulka!J115=":",[1]Tabulka!J115=""),"",CONCATENATE([1]Tabulka!J115,CHAR(10),"(",'[1]Tabulka-skore'!J115,")"))</f>
        <v/>
      </c>
      <c r="K115" s="366" t="str">
        <f>IF(OR([1]Tabulka!K115=":",[1]Tabulka!K115=""),"",CONCATENATE([1]Tabulka!K115,CHAR(10),"(",'[1]Tabulka-skore'!K115,")"))</f>
        <v/>
      </c>
      <c r="L115" s="367" t="str">
        <f>[1]Tabulka!L115</f>
        <v/>
      </c>
      <c r="M115" s="368" t="str">
        <f>IF([1]Tabulka!M115="","",CONCATENATE([1]Tabulka!M115,":",CHAR(10),"(",'[1]Tabulka-skore'!M115,":"))</f>
        <v/>
      </c>
      <c r="N115" s="369" t="str">
        <f>IF([1]Tabulka!N115="","",CONCATENATE([1]Tabulka!N115,CHAR(10),'[1]Tabulka-skore'!N115,")"))</f>
        <v/>
      </c>
      <c r="O115" s="370" t="str">
        <f>IF([1]Tabulka!O115="","",CONCATENATE([1]Tabulka!O115,CHAR(10),"(",'[1]Tabulka-skore'!O115,")"))</f>
        <v/>
      </c>
      <c r="P115" s="371" t="str">
        <f>IF([1]Tabulka!P115="","",IFERROR(CONCATENATE(ROUND([1]Tabulka!P115,2),CHAR(10),"(",ROUND('[1]Tabulka-skore'!P115,2),")"),""))</f>
        <v/>
      </c>
      <c r="Q115" s="372" t="str">
        <f>[1]Tabulka!Q115</f>
        <v/>
      </c>
      <c r="R115" s="488" t="str">
        <f>[1]Tabulka!R115</f>
        <v/>
      </c>
      <c r="S115" s="374" t="str">
        <f>IF([1]Tabulka!S115="","",CONCATENATE([1]Tabulka!S115,":",CHAR(10),"(",'[1]Tabulka-skore'!S115,":"))</f>
        <v/>
      </c>
      <c r="T115" s="375" t="str">
        <f>IF([1]Tabulka!T115="","",CONCATENATE([1]Tabulka!T115,CHAR(10),'[1]Tabulka-skore'!T115,")"))</f>
        <v/>
      </c>
      <c r="U115" s="376" t="str">
        <f>IF([1]Tabulka!U115="","",CONCATENATE([1]Tabulka!U115,CHAR(10),"(",'[1]Tabulka-skore'!U115,")"))</f>
        <v/>
      </c>
      <c r="V115" s="377" t="str">
        <f>IF([1]Tabulka!V115="","",IFERROR(CONCATENATE(ROUND([1]Tabulka!V115,2),CHAR(10),"(",ROUND('[1]Tabulka-skore'!V115,2),")"),""))</f>
        <v/>
      </c>
      <c r="W115" s="378" t="str">
        <f>[1]Tabulka!W115</f>
        <v/>
      </c>
      <c r="X115" s="309"/>
    </row>
    <row r="116" spans="1:24" ht="39" customHeight="1" thickBot="1">
      <c r="A116" s="304"/>
      <c r="B116" s="478">
        <v>105</v>
      </c>
      <c r="C116" s="504" t="str">
        <f>VLOOKUP($B116,[1]jednotlivci!$C$5:$G$164,5,0)</f>
        <v>Gerhard / 
Slivoně</v>
      </c>
      <c r="D116" s="505" t="str">
        <f>IF(OR([1]Tabulka!D116=":",[1]Tabulka!D116=""),"",CONCATENATE([1]Tabulka!D116,CHAR(10),"(",'[1]Tabulka-skore'!D116,")"))</f>
        <v/>
      </c>
      <c r="E116" s="506" t="str">
        <f>IF(OR([1]Tabulka!E116=":",[1]Tabulka!E116=""),"",CONCATENATE([1]Tabulka!E116,CHAR(10),"(",'[1]Tabulka-skore'!E116,")"))</f>
        <v/>
      </c>
      <c r="F116" s="506" t="str">
        <f>IF(OR([1]Tabulka!F116=":",[1]Tabulka!F116=""),"",CONCATENATE([1]Tabulka!F116,CHAR(10),"(",'[1]Tabulka-skore'!F116,")"))</f>
        <v/>
      </c>
      <c r="G116" s="506" t="str">
        <f>IF(OR([1]Tabulka!G116=":",[1]Tabulka!G116=""),"",CONCATENATE([1]Tabulka!G116,CHAR(10),"(",'[1]Tabulka-skore'!G116,")"))</f>
        <v/>
      </c>
      <c r="H116" s="800" t="str">
        <f>G115</f>
        <v>J</v>
      </c>
      <c r="I116" s="733" t="str">
        <f>IF(OR([1]Tabulka!I116=":",[1]Tabulka!I116=""),"",CONCATENATE([1]Tabulka!I116,CHAR(10),"(",'[1]Tabulka-skore'!I116,")"))</f>
        <v/>
      </c>
      <c r="J116" s="397" t="str">
        <f>IF(OR([1]Tabulka!J116=":",[1]Tabulka!J116=""),"",CONCATENATE([1]Tabulka!J116,CHAR(10),"(",'[1]Tabulka-skore'!J116,")"))</f>
        <v/>
      </c>
      <c r="K116" s="399" t="str">
        <f>IF(OR([1]Tabulka!K116=":",[1]Tabulka!K116=""),"",CONCATENATE([1]Tabulka!K116,CHAR(10),"(",'[1]Tabulka-skore'!K116,")"))</f>
        <v/>
      </c>
      <c r="L116" s="400" t="str">
        <f>[1]Tabulka!L116</f>
        <v/>
      </c>
      <c r="M116" s="401" t="str">
        <f>IF([1]Tabulka!M116="","",CONCATENATE([1]Tabulka!M116,":",CHAR(10),"(",'[1]Tabulka-skore'!M116,":"))</f>
        <v/>
      </c>
      <c r="N116" s="402" t="str">
        <f>IF([1]Tabulka!N116="","",CONCATENATE([1]Tabulka!N116,CHAR(10),'[1]Tabulka-skore'!N116,")"))</f>
        <v/>
      </c>
      <c r="O116" s="403" t="str">
        <f>IF([1]Tabulka!O116="","",CONCATENATE([1]Tabulka!O116,CHAR(10),"(",'[1]Tabulka-skore'!O116,")"))</f>
        <v/>
      </c>
      <c r="P116" s="404" t="str">
        <f>IF([1]Tabulka!P116="","",IFERROR(CONCATENATE(ROUND([1]Tabulka!P116,2),CHAR(10),"(",ROUND('[1]Tabulka-skore'!P116,2),")"),""))</f>
        <v/>
      </c>
      <c r="Q116" s="509" t="str">
        <f>[1]Tabulka!Q116</f>
        <v/>
      </c>
      <c r="R116" s="510" t="str">
        <f>[1]Tabulka!R116</f>
        <v/>
      </c>
      <c r="S116" s="511" t="str">
        <f>IF([1]Tabulka!S116="","",CONCATENATE([1]Tabulka!S116,":",CHAR(10),"(",'[1]Tabulka-skore'!S116,":"))</f>
        <v/>
      </c>
      <c r="T116" s="512" t="str">
        <f>IF([1]Tabulka!T116="","",CONCATENATE([1]Tabulka!T116,CHAR(10),'[1]Tabulka-skore'!T116,")"))</f>
        <v/>
      </c>
      <c r="U116" s="510" t="str">
        <f>IF([1]Tabulka!U116="","",CONCATENATE([1]Tabulka!U116,CHAR(10),"(",'[1]Tabulka-skore'!U116,")"))</f>
        <v/>
      </c>
      <c r="V116" s="513" t="str">
        <f>IF([1]Tabulka!V116="","",IFERROR(CONCATENATE(ROUND([1]Tabulka!V116,2),CHAR(10),"(",ROUND('[1]Tabulka-skore'!V116,2),")"),""))</f>
        <v/>
      </c>
      <c r="W116" s="410" t="str">
        <f>[1]Tabulka!W116</f>
        <v/>
      </c>
      <c r="X116" s="309"/>
    </row>
    <row r="117" spans="1:24" ht="36" hidden="1" customHeight="1">
      <c r="A117" s="304"/>
      <c r="B117" s="478">
        <v>106</v>
      </c>
      <c r="C117" s="514" t="str">
        <f>VLOOKUP($B117,[1]jednotlivci!$C$5:$G$164,5,0)</f>
        <v/>
      </c>
      <c r="D117" s="515" t="str">
        <f>IF(OR([1]Tabulka!D117=":",[1]Tabulka!D117=""),"",CONCATENATE([1]Tabulka!D117,CHAR(10),"(",'[1]Tabulka-skore'!D117,")"))</f>
        <v/>
      </c>
      <c r="E117" s="516" t="str">
        <f>IF(OR([1]Tabulka!E117=":",[1]Tabulka!E117=""),"",CONCATENATE([1]Tabulka!E117,CHAR(10),"(",'[1]Tabulka-skore'!E117,")"))</f>
        <v/>
      </c>
      <c r="F117" s="516" t="str">
        <f>IF(OR([1]Tabulka!F117=":",[1]Tabulka!F117=""),"",CONCATENATE([1]Tabulka!F117,CHAR(10),"(",'[1]Tabulka-skore'!F117,")"))</f>
        <v/>
      </c>
      <c r="G117" s="516" t="str">
        <f>IF(OR([1]Tabulka!G117=":",[1]Tabulka!G117=""),"",CONCATENATE([1]Tabulka!G117,CHAR(10),"(",'[1]Tabulka-skore'!G117,")"))</f>
        <v/>
      </c>
      <c r="H117" s="516" t="str">
        <f>IF(OR([1]Tabulka!H117=":",[1]Tabulka!H117=""),"",CONCATENATE([1]Tabulka!H117,CHAR(10),"(",'[1]Tabulka-skore'!H117,")"))</f>
        <v/>
      </c>
      <c r="I117" s="517" t="str">
        <f>H116</f>
        <v>J</v>
      </c>
      <c r="J117" s="413" t="str">
        <f>IF(OR([1]Tabulka!J117=":",[1]Tabulka!J117=""),"",CONCATENATE([1]Tabulka!J117,CHAR(10),"(",'[1]Tabulka-skore'!J117,")"))</f>
        <v/>
      </c>
      <c r="K117" s="415" t="str">
        <f>IF(OR([1]Tabulka!K117=":",[1]Tabulka!K117=""),"",CONCATENATE([1]Tabulka!K117,CHAR(10),"(",'[1]Tabulka-skore'!K117,")"))</f>
        <v/>
      </c>
      <c r="L117" s="349" t="str">
        <f>[1]Tabulka!L117</f>
        <v/>
      </c>
      <c r="M117" s="416" t="str">
        <f>IF([1]Tabulka!M117="","",CONCATENATE([1]Tabulka!M117,":",CHAR(10),"(",'[1]Tabulka-skore'!M117,":"))</f>
        <v/>
      </c>
      <c r="N117" s="417" t="str">
        <f>IF([1]Tabulka!N117="","",CONCATENATE([1]Tabulka!N117,CHAR(10),'[1]Tabulka-skore'!N117,")"))</f>
        <v/>
      </c>
      <c r="O117" s="418" t="str">
        <f>IF([1]Tabulka!O117="","",CONCATENATE([1]Tabulka!O117,CHAR(10),"(",'[1]Tabulka-skore'!O117,")"))</f>
        <v/>
      </c>
      <c r="P117" s="419" t="str">
        <f>IF([1]Tabulka!P117="","",IFERROR(CONCATENATE(ROUND([1]Tabulka!P117,2),CHAR(10),"(",ROUND('[1]Tabulka-skore'!P117,2),")"),""))</f>
        <v/>
      </c>
      <c r="Q117" s="472" t="str">
        <f>[1]Tabulka!Q117</f>
        <v/>
      </c>
      <c r="R117" s="476" t="str">
        <f>[1]Tabulka!R117</f>
        <v/>
      </c>
      <c r="S117" s="474" t="str">
        <f>IF([1]Tabulka!S117="","",CONCATENATE([1]Tabulka!S117,":",CHAR(10),"(",'[1]Tabulka-skore'!S117,":"))</f>
        <v/>
      </c>
      <c r="T117" s="475" t="str">
        <f>IF([1]Tabulka!T117="","",CONCATENATE([1]Tabulka!T117,CHAR(10),'[1]Tabulka-skore'!T117,")"))</f>
        <v/>
      </c>
      <c r="U117" s="476" t="str">
        <f>IF([1]Tabulka!U117="","",CONCATENATE([1]Tabulka!U117,CHAR(10),"(",'[1]Tabulka-skore'!U117,")"))</f>
        <v/>
      </c>
      <c r="V117" s="477" t="str">
        <f>IF([1]Tabulka!V117="","",IFERROR(CONCATENATE(ROUND([1]Tabulka!V117,2),CHAR(10),"(",ROUND('[1]Tabulka-skore'!V117,2),")"),""))</f>
        <v/>
      </c>
      <c r="W117" s="420" t="str">
        <f>[1]Tabulka!W117</f>
        <v/>
      </c>
      <c r="X117" s="309"/>
    </row>
    <row r="118" spans="1:24" ht="36" hidden="1" customHeight="1">
      <c r="A118" s="304"/>
      <c r="B118" s="478">
        <v>107</v>
      </c>
      <c r="C118" s="801" t="str">
        <f>VLOOKUP($B118,[1]jednotlivci!$C$5:$G$164,5,0)</f>
        <v/>
      </c>
      <c r="D118" s="480" t="str">
        <f>IF(OR([1]Tabulka!D118=":",[1]Tabulka!D118=""),"",CONCATENATE([1]Tabulka!D118,CHAR(10),"(",'[1]Tabulka-skore'!D118,")"))</f>
        <v/>
      </c>
      <c r="E118" s="493" t="str">
        <f>IF(OR([1]Tabulka!E118=":",[1]Tabulka!E118=""),"",CONCATENATE([1]Tabulka!E118,CHAR(10),"(",'[1]Tabulka-skore'!E118,")"))</f>
        <v/>
      </c>
      <c r="F118" s="493" t="str">
        <f>IF(OR([1]Tabulka!F118=":",[1]Tabulka!F118=""),"",CONCATENATE([1]Tabulka!F118,CHAR(10),"(",'[1]Tabulka-skore'!F118,")"))</f>
        <v/>
      </c>
      <c r="G118" s="493" t="str">
        <f>IF(OR([1]Tabulka!G118=":",[1]Tabulka!G118=""),"",CONCATENATE([1]Tabulka!G118,CHAR(10),"(",'[1]Tabulka-skore'!G118,")"))</f>
        <v/>
      </c>
      <c r="H118" s="493" t="str">
        <f>IF(OR([1]Tabulka!H118=":",[1]Tabulka!H118=""),"",CONCATENATE([1]Tabulka!H118,CHAR(10),"(",'[1]Tabulka-skore'!H118,")"))</f>
        <v/>
      </c>
      <c r="I118" s="493" t="str">
        <f>IF(OR([1]Tabulka!I118=":",[1]Tabulka!I118=""),"",CONCATENATE([1]Tabulka!I118,CHAR(10),"(",'[1]Tabulka-skore'!I118,")"))</f>
        <v/>
      </c>
      <c r="J118" s="802" t="str">
        <f>I117</f>
        <v>J</v>
      </c>
      <c r="K118" s="366" t="str">
        <f>IF(OR([1]Tabulka!K118=":",[1]Tabulka!K118=""),"",CONCATENATE([1]Tabulka!K118,CHAR(10),"(",'[1]Tabulka-skore'!K118,")"))</f>
        <v/>
      </c>
      <c r="L118" s="367" t="str">
        <f>[1]Tabulka!L118</f>
        <v/>
      </c>
      <c r="M118" s="483" t="str">
        <f>IF([1]Tabulka!M118="","",CONCATENATE([1]Tabulka!M118,":",CHAR(10),"(",'[1]Tabulka-skore'!M118,":"))</f>
        <v/>
      </c>
      <c r="N118" s="484" t="str">
        <f>IF([1]Tabulka!N118="","",CONCATENATE([1]Tabulka!N118,CHAR(10),'[1]Tabulka-skore'!N118,")"))</f>
        <v/>
      </c>
      <c r="O118" s="485" t="str">
        <f>IF([1]Tabulka!O118="","",CONCATENATE([1]Tabulka!O118,CHAR(10),"(",'[1]Tabulka-skore'!O118,")"))</f>
        <v/>
      </c>
      <c r="P118" s="486" t="str">
        <f>IF([1]Tabulka!P118="","",IFERROR(CONCATENATE(ROUND([1]Tabulka!P118,2),CHAR(10),"(",ROUND('[1]Tabulka-skore'!P118,2),")"),""))</f>
        <v/>
      </c>
      <c r="Q118" s="487" t="str">
        <f>[1]Tabulka!Q118</f>
        <v/>
      </c>
      <c r="R118" s="491" t="str">
        <f>[1]Tabulka!R118</f>
        <v/>
      </c>
      <c r="S118" s="489" t="str">
        <f>IF([1]Tabulka!S118="","",CONCATENATE([1]Tabulka!S118,":",CHAR(10),"(",'[1]Tabulka-skore'!S118,":"))</f>
        <v/>
      </c>
      <c r="T118" s="490" t="str">
        <f>IF([1]Tabulka!T118="","",CONCATENATE([1]Tabulka!T118,CHAR(10),'[1]Tabulka-skore'!T118,")"))</f>
        <v/>
      </c>
      <c r="U118" s="491" t="str">
        <f>IF([1]Tabulka!U118="","",CONCATENATE([1]Tabulka!U118,CHAR(10),"(",'[1]Tabulka-skore'!U118,")"))</f>
        <v/>
      </c>
      <c r="V118" s="492" t="str">
        <f>IF([1]Tabulka!V118="","",IFERROR(CONCATENATE(ROUND([1]Tabulka!V118,2),CHAR(10),"(",ROUND('[1]Tabulka-skore'!V118,2),")"),""))</f>
        <v/>
      </c>
      <c r="W118" s="378" t="str">
        <f>[1]Tabulka!W118</f>
        <v/>
      </c>
      <c r="X118" s="309"/>
    </row>
    <row r="119" spans="1:24" ht="33.75" hidden="1" customHeight="1">
      <c r="A119" s="304"/>
      <c r="B119" s="478">
        <v>108</v>
      </c>
      <c r="C119" s="519" t="str">
        <f>VLOOKUP($B119,[1]jednotlivci!$C$5:$G$164,5,0)</f>
        <v/>
      </c>
      <c r="D119" s="505" t="str">
        <f>IF(OR([1]Tabulka!D119=":",[1]Tabulka!D119=""),"",CONCATENATE([1]Tabulka!D119,CHAR(10),"(",'[1]Tabulka-skore'!D119,")"))</f>
        <v/>
      </c>
      <c r="E119" s="506" t="str">
        <f>IF(OR([1]Tabulka!E119=":",[1]Tabulka!E119=""),"",CONCATENATE([1]Tabulka!E119,CHAR(10),"(",'[1]Tabulka-skore'!E119,")"))</f>
        <v/>
      </c>
      <c r="F119" s="506" t="str">
        <f>IF(OR([1]Tabulka!F119=":",[1]Tabulka!F119=""),"",CONCATENATE([1]Tabulka!F119,CHAR(10),"(",'[1]Tabulka-skore'!F119,")"))</f>
        <v/>
      </c>
      <c r="G119" s="506" t="str">
        <f>IF(OR([1]Tabulka!G119=":",[1]Tabulka!G119=""),"",CONCATENATE([1]Tabulka!G119,CHAR(10),"(",'[1]Tabulka-skore'!G119,")"))</f>
        <v/>
      </c>
      <c r="H119" s="506" t="str">
        <f>IF(OR([1]Tabulka!H119=":",[1]Tabulka!H119=""),"",CONCATENATE([1]Tabulka!H119,CHAR(10),"(",'[1]Tabulka-skore'!H119,")"))</f>
        <v/>
      </c>
      <c r="I119" s="506" t="str">
        <f>IF(OR([1]Tabulka!I119=":",[1]Tabulka!I119=""),"",CONCATENATE([1]Tabulka!I119,CHAR(10),"(",'[1]Tabulka-skore'!I119,")"))</f>
        <v/>
      </c>
      <c r="J119" s="506" t="str">
        <f>IF(OR([1]Tabulka!J119=":",[1]Tabulka!J119=""),"",CONCATENATE([1]Tabulka!J119,CHAR(10),"(",'[1]Tabulka-skore'!J119,")"))</f>
        <v/>
      </c>
      <c r="K119" s="520" t="str">
        <f>J118</f>
        <v>J</v>
      </c>
      <c r="L119" s="400" t="str">
        <f>[1]Tabulka!L119</f>
        <v/>
      </c>
      <c r="M119" s="401" t="str">
        <f>IF([1]Tabulka!M119="","",CONCATENATE([1]Tabulka!M119,":",CHAR(10),"(",'[1]Tabulka-skore'!M119,":"))</f>
        <v/>
      </c>
      <c r="N119" s="402" t="str">
        <f>IF([1]Tabulka!N119="","",CONCATENATE([1]Tabulka!N119,CHAR(10),'[1]Tabulka-skore'!N119,")"))</f>
        <v/>
      </c>
      <c r="O119" s="403" t="str">
        <f>IF([1]Tabulka!O119="","",CONCATENATE([1]Tabulka!O119,CHAR(10),"(",'[1]Tabulka-skore'!O119,")"))</f>
        <v/>
      </c>
      <c r="P119" s="404" t="str">
        <f>IF([1]Tabulka!P119="","",IFERROR(CONCATENATE(ROUND([1]Tabulka!P119,2),CHAR(10),"(",ROUND('[1]Tabulka-skore'!P119,2),")"),""))</f>
        <v/>
      </c>
      <c r="Q119" s="509" t="str">
        <f>[1]Tabulka!Q119</f>
        <v/>
      </c>
      <c r="R119" s="510" t="str">
        <f>[1]Tabulka!R119</f>
        <v/>
      </c>
      <c r="S119" s="511" t="str">
        <f>IF([1]Tabulka!S119="","",CONCATENATE([1]Tabulka!S119,":",CHAR(10),"(",'[1]Tabulka-skore'!S119,":"))</f>
        <v/>
      </c>
      <c r="T119" s="512" t="str">
        <f>IF([1]Tabulka!T119="","",CONCATENATE([1]Tabulka!T119,CHAR(10),'[1]Tabulka-skore'!T119,")"))</f>
        <v/>
      </c>
      <c r="U119" s="510" t="str">
        <f>IF([1]Tabulka!U119="","",CONCATENATE([1]Tabulka!U119,CHAR(10),"(",'[1]Tabulka-skore'!U119,")"))</f>
        <v/>
      </c>
      <c r="V119" s="513" t="str">
        <f>IF([1]Tabulka!V119="","",IFERROR(CONCATENATE(ROUND([1]Tabulka!V119,2),CHAR(10),"(",ROUND('[1]Tabulka-skore'!V119,2),")"),""))</f>
        <v/>
      </c>
      <c r="W119" s="378" t="str">
        <f>[1]Tabulka!W119</f>
        <v/>
      </c>
      <c r="X119" s="309"/>
    </row>
    <row r="120" spans="1:24" ht="5" customHeight="1">
      <c r="A120" s="304"/>
      <c r="B120" s="521"/>
      <c r="C120" s="425"/>
      <c r="D120" s="522"/>
      <c r="E120" s="522"/>
      <c r="F120" s="522"/>
      <c r="G120" s="522"/>
      <c r="H120" s="522"/>
      <c r="I120" s="522"/>
      <c r="J120" s="522"/>
      <c r="K120" s="523"/>
      <c r="L120" s="524"/>
      <c r="M120" s="525"/>
      <c r="N120" s="526"/>
      <c r="O120" s="524"/>
      <c r="P120" s="524"/>
      <c r="Q120" s="527"/>
      <c r="R120" s="527"/>
      <c r="S120" s="528"/>
      <c r="T120" s="529"/>
      <c r="U120" s="527"/>
      <c r="V120" s="527"/>
      <c r="W120" s="524"/>
      <c r="X120" s="309"/>
    </row>
    <row r="121" spans="1:24" ht="5" customHeight="1" thickBot="1">
      <c r="A121" s="304"/>
      <c r="B121" s="521"/>
      <c r="C121" s="425"/>
      <c r="D121" s="522"/>
      <c r="E121" s="522"/>
      <c r="F121" s="522"/>
      <c r="G121" s="522"/>
      <c r="H121" s="522"/>
      <c r="I121" s="522"/>
      <c r="J121" s="522"/>
      <c r="K121" s="523"/>
      <c r="L121" s="428"/>
      <c r="M121" s="530"/>
      <c r="N121" s="531"/>
      <c r="O121" s="428"/>
      <c r="P121" s="428"/>
      <c r="Q121" s="532"/>
      <c r="R121" s="532"/>
      <c r="S121" s="533"/>
      <c r="T121" s="534"/>
      <c r="U121" s="532"/>
      <c r="V121" s="532"/>
      <c r="W121" s="428"/>
      <c r="X121" s="309"/>
    </row>
    <row r="122" spans="1:24" ht="86.25" customHeight="1">
      <c r="A122" s="304"/>
      <c r="B122" s="312"/>
      <c r="C122" s="535" t="str">
        <f>D124</f>
        <v>K</v>
      </c>
      <c r="D122" s="536" t="str">
        <f>C124</f>
        <v>Raboch / 
Weiss</v>
      </c>
      <c r="E122" s="537" t="str">
        <f>C125</f>
        <v>Rus / 
Jirava</v>
      </c>
      <c r="F122" s="537" t="str">
        <f>C126</f>
        <v>Hrubá / 
Doležal</v>
      </c>
      <c r="G122" s="537" t="str">
        <f>C127</f>
        <v>Malý / 
Topš</v>
      </c>
      <c r="H122" s="537" t="str">
        <f>C128</f>
        <v>Hanžl / 
Beran</v>
      </c>
      <c r="I122" s="700" t="str">
        <f>C129</f>
        <v/>
      </c>
      <c r="J122" s="538" t="str">
        <f>C130</f>
        <v/>
      </c>
      <c r="K122" s="538" t="str">
        <f>C131</f>
        <v/>
      </c>
      <c r="L122" s="539" t="s">
        <v>358</v>
      </c>
      <c r="M122" s="540" t="s">
        <v>359</v>
      </c>
      <c r="N122" s="540"/>
      <c r="O122" s="541" t="s">
        <v>360</v>
      </c>
      <c r="P122" s="542" t="s">
        <v>361</v>
      </c>
      <c r="Q122" s="543" t="s">
        <v>362</v>
      </c>
      <c r="R122" s="544" t="s">
        <v>363</v>
      </c>
      <c r="S122" s="545" t="s">
        <v>364</v>
      </c>
      <c r="T122" s="546"/>
      <c r="U122" s="544" t="s">
        <v>365</v>
      </c>
      <c r="V122" s="547" t="s">
        <v>366</v>
      </c>
      <c r="W122" s="548" t="s">
        <v>367</v>
      </c>
      <c r="X122" s="309"/>
    </row>
    <row r="123" spans="1:24" ht="9.75" customHeight="1" thickBot="1">
      <c r="A123" s="304"/>
      <c r="B123" s="329" t="str">
        <f>VLOOKUP(B124-1,'[1]pravidla turnaje'!$A$64:$B$83,2,0)</f>
        <v>K</v>
      </c>
      <c r="C123" s="549"/>
      <c r="D123" s="331">
        <f>B124</f>
        <v>111</v>
      </c>
      <c r="E123" s="332">
        <f>B125</f>
        <v>112</v>
      </c>
      <c r="F123" s="332">
        <f>B126</f>
        <v>113</v>
      </c>
      <c r="G123" s="333">
        <f>B127</f>
        <v>114</v>
      </c>
      <c r="H123" s="332">
        <f>B128</f>
        <v>115</v>
      </c>
      <c r="I123" s="713">
        <f>B129</f>
        <v>116</v>
      </c>
      <c r="J123" s="334">
        <f>B130</f>
        <v>117</v>
      </c>
      <c r="K123" s="334">
        <f>B131</f>
        <v>118</v>
      </c>
      <c r="L123" s="550"/>
      <c r="M123" s="551"/>
      <c r="N123" s="552"/>
      <c r="O123" s="553"/>
      <c r="P123" s="554"/>
      <c r="Q123" s="555" t="s">
        <v>368</v>
      </c>
      <c r="R123" s="556"/>
      <c r="S123" s="556"/>
      <c r="T123" s="556"/>
      <c r="U123" s="556"/>
      <c r="V123" s="557"/>
      <c r="W123" s="558"/>
      <c r="X123" s="309"/>
    </row>
    <row r="124" spans="1:24" ht="39" customHeight="1" thickTop="1">
      <c r="A124" s="304"/>
      <c r="B124" s="559">
        <v>111</v>
      </c>
      <c r="C124" s="560" t="str">
        <f>VLOOKUP($B124,[1]jednotlivci!$C$5:$G$164,5,0)</f>
        <v>Raboch / 
Weiss</v>
      </c>
      <c r="D124" s="561" t="str">
        <f>B123</f>
        <v>K</v>
      </c>
      <c r="E124" s="347" t="str">
        <f>IF(OR([1]Tabulka!E124=":",[1]Tabulka!E124=""),"",CONCATENATE([1]Tabulka!E124,CHAR(10),"(",'[1]Tabulka-skore'!E124,")"))</f>
        <v/>
      </c>
      <c r="F124" s="347" t="str">
        <f>IF(OR([1]Tabulka!F124=":",[1]Tabulka!F124=""),"",CONCATENATE([1]Tabulka!F124,CHAR(10),"(",'[1]Tabulka-skore'!F124,")"))</f>
        <v/>
      </c>
      <c r="G124" s="347" t="str">
        <f>IF(OR([1]Tabulka!G124=":",[1]Tabulka!G124=""),"",CONCATENATE([1]Tabulka!G124,CHAR(10),"(",'[1]Tabulka-skore'!G124,")"))</f>
        <v/>
      </c>
      <c r="H124" s="347" t="str">
        <f>IF(OR([1]Tabulka!H124=":",[1]Tabulka!H124=""),"",CONCATENATE([1]Tabulka!H124,CHAR(10),"(",'[1]Tabulka-skore'!H124,")"))</f>
        <v/>
      </c>
      <c r="I124" s="726" t="str">
        <f>IF(OR([1]Tabulka!I124=":",[1]Tabulka!I124=""),"",CONCATENATE([1]Tabulka!I124,CHAR(10),"(",'[1]Tabulka-skore'!I124,")"))</f>
        <v/>
      </c>
      <c r="J124" s="347" t="str">
        <f>IF(OR([1]Tabulka!J124=":",[1]Tabulka!J124=""),"",CONCATENATE([1]Tabulka!J124,CHAR(10),"(",'[1]Tabulka-skore'!J124,")"))</f>
        <v/>
      </c>
      <c r="K124" s="348" t="str">
        <f>IF(OR([1]Tabulka!K124=":",[1]Tabulka!K124=""),"",CONCATENATE([1]Tabulka!K124,CHAR(10),"(",'[1]Tabulka-skore'!K124,")"))</f>
        <v/>
      </c>
      <c r="L124" s="349" t="str">
        <f>[1]Tabulka!L124</f>
        <v/>
      </c>
      <c r="M124" s="350" t="str">
        <f>IF([1]Tabulka!M124="","",CONCATENATE([1]Tabulka!M124,":",CHAR(10),"(",'[1]Tabulka-skore'!M124,":"))</f>
        <v/>
      </c>
      <c r="N124" s="351" t="str">
        <f>IF([1]Tabulka!N124="","",CONCATENATE([1]Tabulka!N124,CHAR(10),'[1]Tabulka-skore'!N124,")"))</f>
        <v/>
      </c>
      <c r="O124" s="352" t="str">
        <f>IF([1]Tabulka!O124="","",CONCATENATE([1]Tabulka!O124,CHAR(10),"(",'[1]Tabulka-skore'!O124,")"))</f>
        <v/>
      </c>
      <c r="P124" s="353" t="str">
        <f>IF([1]Tabulka!P124="","",IFERROR(CONCATENATE(ROUND([1]Tabulka!P124,2),CHAR(10),"(",ROUND('[1]Tabulka-skore'!P124,2),")"),""))</f>
        <v/>
      </c>
      <c r="Q124" s="354" t="str">
        <f>[1]Tabulka!Q124</f>
        <v/>
      </c>
      <c r="R124" s="355" t="str">
        <f>[1]Tabulka!R124</f>
        <v/>
      </c>
      <c r="S124" s="356" t="str">
        <f>IF([1]Tabulka!S124="","",CONCATENATE([1]Tabulka!S124,":",CHAR(10),"(",'[1]Tabulka-skore'!S124,":"))</f>
        <v/>
      </c>
      <c r="T124" s="357" t="str">
        <f>IF([1]Tabulka!T124="","",CONCATENATE([1]Tabulka!T124,CHAR(10),'[1]Tabulka-skore'!T124,")"))</f>
        <v/>
      </c>
      <c r="U124" s="358" t="str">
        <f>IF([1]Tabulka!U124="","",CONCATENATE([1]Tabulka!U124,CHAR(10),"(",'[1]Tabulka-skore'!U124,")"))</f>
        <v/>
      </c>
      <c r="V124" s="359" t="str">
        <f>IF([1]Tabulka!V124="","",IFERROR(CONCATENATE(ROUND([1]Tabulka!V124,2),CHAR(10),"(",ROUND('[1]Tabulka-skore'!V124,2),")"),""))</f>
        <v/>
      </c>
      <c r="W124" s="360" t="str">
        <f>[1]Tabulka!W124</f>
        <v/>
      </c>
      <c r="X124" s="309"/>
    </row>
    <row r="125" spans="1:24" ht="39" customHeight="1">
      <c r="A125" s="304"/>
      <c r="B125" s="562">
        <v>112</v>
      </c>
      <c r="C125" s="563" t="str">
        <f>VLOOKUP($B125,[1]jednotlivci!$C$5:$G$164,5,0)</f>
        <v>Rus / 
Jirava</v>
      </c>
      <c r="D125" s="480" t="str">
        <f>IF(OR([1]Tabulka!D125=":",[1]Tabulka!D125=""),"",CONCATENATE([1]Tabulka!D125,CHAR(10),"(",'[1]Tabulka-skore'!D125,")"))</f>
        <v/>
      </c>
      <c r="E125" s="564" t="str">
        <f>D124</f>
        <v>K</v>
      </c>
      <c r="F125" s="365" t="str">
        <f>IF(OR([1]Tabulka!F125=":",[1]Tabulka!F125=""),"",CONCATENATE([1]Tabulka!F125,CHAR(10),"(",'[1]Tabulka-skore'!F125,")"))</f>
        <v/>
      </c>
      <c r="G125" s="365" t="str">
        <f>IF(OR([1]Tabulka!G125=":",[1]Tabulka!G125=""),"",CONCATENATE([1]Tabulka!G125,CHAR(10),"(",'[1]Tabulka-skore'!G125,")"))</f>
        <v/>
      </c>
      <c r="H125" s="365" t="str">
        <f>IF(OR([1]Tabulka!H125=":",[1]Tabulka!H125=""),"",CONCATENATE([1]Tabulka!H125,CHAR(10),"(",'[1]Tabulka-skore'!H125,")"))</f>
        <v/>
      </c>
      <c r="I125" s="730" t="str">
        <f>IF(OR([1]Tabulka!I125=":",[1]Tabulka!I125=""),"",CONCATENATE([1]Tabulka!I125,CHAR(10),"(",'[1]Tabulka-skore'!I125,")"))</f>
        <v/>
      </c>
      <c r="J125" s="365" t="str">
        <f>IF(OR([1]Tabulka!J125=":",[1]Tabulka!J125=""),"",CONCATENATE([1]Tabulka!J125,CHAR(10),"(",'[1]Tabulka-skore'!J125,")"))</f>
        <v/>
      </c>
      <c r="K125" s="366" t="str">
        <f>IF(OR([1]Tabulka!K125=":",[1]Tabulka!K125=""),"",CONCATENATE([1]Tabulka!K125,CHAR(10),"(",'[1]Tabulka-skore'!K125,")"))</f>
        <v/>
      </c>
      <c r="L125" s="367" t="str">
        <f>[1]Tabulka!L125</f>
        <v/>
      </c>
      <c r="M125" s="368" t="str">
        <f>IF([1]Tabulka!M125="","",CONCATENATE([1]Tabulka!M125,":",CHAR(10),"(",'[1]Tabulka-skore'!M125,":"))</f>
        <v/>
      </c>
      <c r="N125" s="369" t="str">
        <f>IF([1]Tabulka!N125="","",CONCATENATE([1]Tabulka!N125,CHAR(10),'[1]Tabulka-skore'!N125,")"))</f>
        <v/>
      </c>
      <c r="O125" s="370" t="str">
        <f>IF([1]Tabulka!O125="","",CONCATENATE([1]Tabulka!O125,CHAR(10),"(",'[1]Tabulka-skore'!O125,")"))</f>
        <v/>
      </c>
      <c r="P125" s="371" t="str">
        <f>IF([1]Tabulka!P125="","",IFERROR(CONCATENATE(ROUND([1]Tabulka!P125,2),CHAR(10),"(",ROUND('[1]Tabulka-skore'!P125,2),")"),""))</f>
        <v/>
      </c>
      <c r="Q125" s="372" t="str">
        <f>[1]Tabulka!Q125</f>
        <v/>
      </c>
      <c r="R125" s="373" t="str">
        <f>[1]Tabulka!R125</f>
        <v/>
      </c>
      <c r="S125" s="374" t="str">
        <f>IF([1]Tabulka!S125="","",CONCATENATE([1]Tabulka!S125,":",CHAR(10),"(",'[1]Tabulka-skore'!S125,":"))</f>
        <v/>
      </c>
      <c r="T125" s="375" t="str">
        <f>IF([1]Tabulka!T125="","",CONCATENATE([1]Tabulka!T125,CHAR(10),'[1]Tabulka-skore'!T125,")"))</f>
        <v/>
      </c>
      <c r="U125" s="376" t="str">
        <f>IF([1]Tabulka!U125="","",CONCATENATE([1]Tabulka!U125,CHAR(10),"(",'[1]Tabulka-skore'!U125,")"))</f>
        <v/>
      </c>
      <c r="V125" s="377" t="str">
        <f>IF([1]Tabulka!V125="","",IFERROR(CONCATENATE(ROUND([1]Tabulka!V125,2),CHAR(10),"(",ROUND('[1]Tabulka-skore'!V125,2),")"),""))</f>
        <v/>
      </c>
      <c r="W125" s="378" t="str">
        <f>[1]Tabulka!W125</f>
        <v/>
      </c>
      <c r="X125" s="309"/>
    </row>
    <row r="126" spans="1:24" ht="39" customHeight="1">
      <c r="A126" s="304"/>
      <c r="B126" s="562">
        <v>113</v>
      </c>
      <c r="C126" s="563" t="str">
        <f>VLOOKUP($B126,[1]jednotlivci!$C$5:$G$164,5,0)</f>
        <v>Hrubá / 
Doležal</v>
      </c>
      <c r="D126" s="480" t="str">
        <f>IF(OR([1]Tabulka!D126=":",[1]Tabulka!D126=""),"",CONCATENATE([1]Tabulka!D126,CHAR(10),"(",'[1]Tabulka-skore'!D126,")"))</f>
        <v/>
      </c>
      <c r="E126" s="493" t="str">
        <f>IF(OR([1]Tabulka!E126=":",[1]Tabulka!E126=""),"",CONCATENATE([1]Tabulka!E126,CHAR(10),"(",'[1]Tabulka-skore'!E126,")"))</f>
        <v/>
      </c>
      <c r="F126" s="564" t="str">
        <f>E125</f>
        <v>K</v>
      </c>
      <c r="G126" s="365" t="str">
        <f>IF(OR([1]Tabulka!G126=":",[1]Tabulka!G126=""),"",CONCATENATE([1]Tabulka!G126,CHAR(10),"(",'[1]Tabulka-skore'!G126,")"))</f>
        <v/>
      </c>
      <c r="H126" s="365" t="str">
        <f>IF(OR([1]Tabulka!H126=":",[1]Tabulka!H126=""),"",CONCATENATE([1]Tabulka!H126,CHAR(10),"(",'[1]Tabulka-skore'!H126,")"))</f>
        <v/>
      </c>
      <c r="I126" s="730" t="str">
        <f>IF(OR([1]Tabulka!I126=":",[1]Tabulka!I126=""),"",CONCATENATE([1]Tabulka!I126,CHAR(10),"(",'[1]Tabulka-skore'!I126,")"))</f>
        <v/>
      </c>
      <c r="J126" s="365" t="str">
        <f>IF(OR([1]Tabulka!J126=":",[1]Tabulka!J126=""),"",CONCATENATE([1]Tabulka!J126,CHAR(10),"(",'[1]Tabulka-skore'!J126,")"))</f>
        <v/>
      </c>
      <c r="K126" s="366" t="str">
        <f>IF(OR([1]Tabulka!K126=":",[1]Tabulka!K126=""),"",CONCATENATE([1]Tabulka!K126,CHAR(10),"(",'[1]Tabulka-skore'!K126,")"))</f>
        <v/>
      </c>
      <c r="L126" s="367" t="str">
        <f>[1]Tabulka!L126</f>
        <v/>
      </c>
      <c r="M126" s="368" t="str">
        <f>IF([1]Tabulka!M126="","",CONCATENATE([1]Tabulka!M126,":",CHAR(10),"(",'[1]Tabulka-skore'!M126,":"))</f>
        <v/>
      </c>
      <c r="N126" s="369" t="str">
        <f>IF([1]Tabulka!N126="","",CONCATENATE([1]Tabulka!N126,CHAR(10),'[1]Tabulka-skore'!N126,")"))</f>
        <v/>
      </c>
      <c r="O126" s="370" t="str">
        <f>IF([1]Tabulka!O126="","",CONCATENATE([1]Tabulka!O126,CHAR(10),"(",'[1]Tabulka-skore'!O126,")"))</f>
        <v/>
      </c>
      <c r="P126" s="371" t="str">
        <f>IF([1]Tabulka!P126="","",IFERROR(CONCATENATE(ROUND([1]Tabulka!P126,2),CHAR(10),"(",ROUND('[1]Tabulka-skore'!P126,2),")"),""))</f>
        <v/>
      </c>
      <c r="Q126" s="372" t="str">
        <f>[1]Tabulka!Q126</f>
        <v/>
      </c>
      <c r="R126" s="373" t="str">
        <f>[1]Tabulka!R126</f>
        <v/>
      </c>
      <c r="S126" s="374" t="str">
        <f>IF([1]Tabulka!S126="","",CONCATENATE([1]Tabulka!S126,":",CHAR(10),"(",'[1]Tabulka-skore'!S126,":"))</f>
        <v/>
      </c>
      <c r="T126" s="375" t="str">
        <f>IF([1]Tabulka!T126="","",CONCATENATE([1]Tabulka!T126,CHAR(10),'[1]Tabulka-skore'!T126,")"))</f>
        <v/>
      </c>
      <c r="U126" s="376" t="str">
        <f>IF([1]Tabulka!U126="","",CONCATENATE([1]Tabulka!U126,CHAR(10),"(",'[1]Tabulka-skore'!U126,")"))</f>
        <v/>
      </c>
      <c r="V126" s="377" t="str">
        <f>IF([1]Tabulka!V126="","",IFERROR(CONCATENATE(ROUND([1]Tabulka!V126,2),CHAR(10),"(",ROUND('[1]Tabulka-skore'!V126,2),")"),""))</f>
        <v/>
      </c>
      <c r="W126" s="378" t="str">
        <f>[1]Tabulka!W126</f>
        <v/>
      </c>
      <c r="X126" s="309"/>
    </row>
    <row r="127" spans="1:24" ht="39" customHeight="1">
      <c r="A127" s="304"/>
      <c r="B127" s="562">
        <v>114</v>
      </c>
      <c r="C127" s="563" t="str">
        <f>VLOOKUP($B127,[1]jednotlivci!$C$5:$G$164,5,0)</f>
        <v>Malý / 
Topš</v>
      </c>
      <c r="D127" s="480" t="str">
        <f>IF(OR([1]Tabulka!D127=":",[1]Tabulka!D127=""),"",CONCATENATE([1]Tabulka!D127,CHAR(10),"(",'[1]Tabulka-skore'!D127,")"))</f>
        <v/>
      </c>
      <c r="E127" s="493" t="str">
        <f>IF(OR([1]Tabulka!E127=":",[1]Tabulka!E127=""),"",CONCATENATE([1]Tabulka!E127,CHAR(10),"(",'[1]Tabulka-skore'!E127,")"))</f>
        <v/>
      </c>
      <c r="F127" s="493" t="str">
        <f>IF(OR([1]Tabulka!F127=":",[1]Tabulka!F127=""),"",CONCATENATE([1]Tabulka!F127,CHAR(10),"(",'[1]Tabulka-skore'!F127,")"))</f>
        <v/>
      </c>
      <c r="G127" s="564" t="str">
        <f>F126</f>
        <v>K</v>
      </c>
      <c r="H127" s="365" t="str">
        <f>IF(OR([1]Tabulka!H127=":",[1]Tabulka!H127=""),"",CONCATENATE([1]Tabulka!H127,CHAR(10),"(",'[1]Tabulka-skore'!H127,")"))</f>
        <v/>
      </c>
      <c r="I127" s="730" t="str">
        <f>IF(OR([1]Tabulka!I127=":",[1]Tabulka!I127=""),"",CONCATENATE([1]Tabulka!I127,CHAR(10),"(",'[1]Tabulka-skore'!I127,")"))</f>
        <v/>
      </c>
      <c r="J127" s="365" t="str">
        <f>IF(OR([1]Tabulka!J127=":",[1]Tabulka!J127=""),"",CONCATENATE([1]Tabulka!J127,CHAR(10),"(",'[1]Tabulka-skore'!J127,")"))</f>
        <v/>
      </c>
      <c r="K127" s="366" t="str">
        <f>IF(OR([1]Tabulka!K127=":",[1]Tabulka!K127=""),"",CONCATENATE([1]Tabulka!K127,CHAR(10),"(",'[1]Tabulka-skore'!K127,")"))</f>
        <v/>
      </c>
      <c r="L127" s="367" t="str">
        <f>[1]Tabulka!L127</f>
        <v/>
      </c>
      <c r="M127" s="368" t="str">
        <f>IF([1]Tabulka!M127="","",CONCATENATE([1]Tabulka!M127,":",CHAR(10),"(",'[1]Tabulka-skore'!M127,":"))</f>
        <v/>
      </c>
      <c r="N127" s="369" t="str">
        <f>IF([1]Tabulka!N127="","",CONCATENATE([1]Tabulka!N127,CHAR(10),'[1]Tabulka-skore'!N127,")"))</f>
        <v/>
      </c>
      <c r="O127" s="370" t="str">
        <f>IF([1]Tabulka!O127="","",CONCATENATE([1]Tabulka!O127,CHAR(10),"(",'[1]Tabulka-skore'!O127,")"))</f>
        <v/>
      </c>
      <c r="P127" s="371" t="str">
        <f>IF([1]Tabulka!P127="","",IFERROR(CONCATENATE(ROUND([1]Tabulka!P127,2),CHAR(10),"(",ROUND('[1]Tabulka-skore'!P127,2),")"),""))</f>
        <v/>
      </c>
      <c r="Q127" s="372" t="str">
        <f>[1]Tabulka!Q127</f>
        <v/>
      </c>
      <c r="R127" s="373" t="str">
        <f>[1]Tabulka!R127</f>
        <v/>
      </c>
      <c r="S127" s="374" t="str">
        <f>IF([1]Tabulka!S127="","",CONCATENATE([1]Tabulka!S127,":",CHAR(10),"(",'[1]Tabulka-skore'!S127,":"))</f>
        <v/>
      </c>
      <c r="T127" s="375" t="str">
        <f>IF([1]Tabulka!T127="","",CONCATENATE([1]Tabulka!T127,CHAR(10),'[1]Tabulka-skore'!T127,")"))</f>
        <v/>
      </c>
      <c r="U127" s="376" t="str">
        <f>IF([1]Tabulka!U127="","",CONCATENATE([1]Tabulka!U127,CHAR(10),"(",'[1]Tabulka-skore'!U127,")"))</f>
        <v/>
      </c>
      <c r="V127" s="377" t="str">
        <f>IF([1]Tabulka!V127="","",IFERROR(CONCATENATE(ROUND([1]Tabulka!V127,2),CHAR(10),"(",ROUND('[1]Tabulka-skore'!V127,2),")"),""))</f>
        <v/>
      </c>
      <c r="W127" s="378" t="str">
        <f>[1]Tabulka!W127</f>
        <v/>
      </c>
      <c r="X127" s="309"/>
    </row>
    <row r="128" spans="1:24" ht="39" customHeight="1" thickBot="1">
      <c r="A128" s="304"/>
      <c r="B128" s="562">
        <v>115</v>
      </c>
      <c r="C128" s="803" t="str">
        <f>VLOOKUP($B128,[1]jednotlivci!$C$5:$G$164,5,0)</f>
        <v>Hanžl / 
Beran</v>
      </c>
      <c r="D128" s="505" t="str">
        <f>IF(OR([1]Tabulka!D128=":",[1]Tabulka!D128=""),"",CONCATENATE([1]Tabulka!D128,CHAR(10),"(",'[1]Tabulka-skore'!D128,")"))</f>
        <v/>
      </c>
      <c r="E128" s="506" t="str">
        <f>IF(OR([1]Tabulka!E128=":",[1]Tabulka!E128=""),"",CONCATENATE([1]Tabulka!E128,CHAR(10),"(",'[1]Tabulka-skore'!E128,")"))</f>
        <v/>
      </c>
      <c r="F128" s="506" t="str">
        <f>IF(OR([1]Tabulka!F128=":",[1]Tabulka!F128=""),"",CONCATENATE([1]Tabulka!F128,CHAR(10),"(",'[1]Tabulka-skore'!F128,")"))</f>
        <v/>
      </c>
      <c r="G128" s="506" t="str">
        <f>IF(OR([1]Tabulka!G128=":",[1]Tabulka!G128=""),"",CONCATENATE([1]Tabulka!G128,CHAR(10),"(",'[1]Tabulka-skore'!G128,")"))</f>
        <v/>
      </c>
      <c r="H128" s="804" t="str">
        <f>G127</f>
        <v>K</v>
      </c>
      <c r="I128" s="733" t="str">
        <f>IF(OR([1]Tabulka!I128=":",[1]Tabulka!I128=""),"",CONCATENATE([1]Tabulka!I128,CHAR(10),"(",'[1]Tabulka-skore'!I128,")"))</f>
        <v/>
      </c>
      <c r="J128" s="397" t="str">
        <f>IF(OR([1]Tabulka!J128=":",[1]Tabulka!J128=""),"",CONCATENATE([1]Tabulka!J128,CHAR(10),"(",'[1]Tabulka-skore'!J128,")"))</f>
        <v/>
      </c>
      <c r="K128" s="399" t="str">
        <f>IF(OR([1]Tabulka!K128=":",[1]Tabulka!K128=""),"",CONCATENATE([1]Tabulka!K128,CHAR(10),"(",'[1]Tabulka-skore'!K128,")"))</f>
        <v/>
      </c>
      <c r="L128" s="400" t="str">
        <f>[1]Tabulka!L128</f>
        <v/>
      </c>
      <c r="M128" s="689" t="str">
        <f>IF([1]Tabulka!M128="","",CONCATENATE([1]Tabulka!M128,":",CHAR(10),"(",'[1]Tabulka-skore'!M128,":"))</f>
        <v/>
      </c>
      <c r="N128" s="690" t="str">
        <f>IF([1]Tabulka!N128="","",CONCATENATE([1]Tabulka!N128,CHAR(10),'[1]Tabulka-skore'!N128,")"))</f>
        <v/>
      </c>
      <c r="O128" s="691" t="str">
        <f>IF([1]Tabulka!O128="","",CONCATENATE([1]Tabulka!O128,CHAR(10),"(",'[1]Tabulka-skore'!O128,")"))</f>
        <v/>
      </c>
      <c r="P128" s="692" t="str">
        <f>IF([1]Tabulka!P128="","",IFERROR(CONCATENATE(ROUND([1]Tabulka!P128,2),CHAR(10),"(",ROUND('[1]Tabulka-skore'!P128,2),")"),""))</f>
        <v/>
      </c>
      <c r="Q128" s="405" t="str">
        <f>[1]Tabulka!Q128</f>
        <v/>
      </c>
      <c r="R128" s="406" t="str">
        <f>[1]Tabulka!R128</f>
        <v/>
      </c>
      <c r="S128" s="407" t="str">
        <f>IF([1]Tabulka!S128="","",CONCATENATE([1]Tabulka!S128,":",CHAR(10),"(",'[1]Tabulka-skore'!S128,":"))</f>
        <v/>
      </c>
      <c r="T128" s="408" t="str">
        <f>IF([1]Tabulka!T128="","",CONCATENATE([1]Tabulka!T128,CHAR(10),'[1]Tabulka-skore'!T128,")"))</f>
        <v/>
      </c>
      <c r="U128" s="406" t="str">
        <f>IF([1]Tabulka!U128="","",CONCATENATE([1]Tabulka!U128,CHAR(10),"(",'[1]Tabulka-skore'!U128,")"))</f>
        <v/>
      </c>
      <c r="V128" s="409" t="str">
        <f>IF([1]Tabulka!V128="","",IFERROR(CONCATENATE(ROUND([1]Tabulka!V128,2),CHAR(10),"(",ROUND('[1]Tabulka-skore'!V128,2),")"),""))</f>
        <v/>
      </c>
      <c r="W128" s="410" t="str">
        <f>[1]Tabulka!W128</f>
        <v/>
      </c>
      <c r="X128" s="309"/>
    </row>
    <row r="129" spans="1:24" ht="33.75" hidden="1" customHeight="1">
      <c r="A129" s="304"/>
      <c r="B129" s="562">
        <v>116</v>
      </c>
      <c r="C129" s="568" t="str">
        <f>VLOOKUP($B129,[1]jednotlivci!$C$5:$G$164,5,0)</f>
        <v/>
      </c>
      <c r="D129" s="515" t="str">
        <f>IF(OR([1]Tabulka!D129=":",[1]Tabulka!D129=""),"",CONCATENATE([1]Tabulka!D129,CHAR(10),"(",'[1]Tabulka-skore'!D129,")"))</f>
        <v/>
      </c>
      <c r="E129" s="516" t="str">
        <f>IF(OR([1]Tabulka!E129=":",[1]Tabulka!E129=""),"",CONCATENATE([1]Tabulka!E129,CHAR(10),"(",'[1]Tabulka-skore'!E129,")"))</f>
        <v/>
      </c>
      <c r="F129" s="516" t="str">
        <f>IF(OR([1]Tabulka!F129=":",[1]Tabulka!F129=""),"",CONCATENATE([1]Tabulka!F129,CHAR(10),"(",'[1]Tabulka-skore'!F129,")"))</f>
        <v/>
      </c>
      <c r="G129" s="516" t="str">
        <f>IF(OR([1]Tabulka!G129=":",[1]Tabulka!G129=""),"",CONCATENATE([1]Tabulka!G129,CHAR(10),"(",'[1]Tabulka-skore'!G129,")"))</f>
        <v/>
      </c>
      <c r="H129" s="516" t="str">
        <f>IF(OR([1]Tabulka!H129=":",[1]Tabulka!H129=""),"",CONCATENATE([1]Tabulka!H129,CHAR(10),"(",'[1]Tabulka-skore'!H129,")"))</f>
        <v/>
      </c>
      <c r="I129" s="569" t="str">
        <f>H128</f>
        <v>K</v>
      </c>
      <c r="J129" s="413" t="str">
        <f>IF(OR([1]Tabulka!J129=":",[1]Tabulka!J129=""),"",CONCATENATE([1]Tabulka!J129,CHAR(10),"(",'[1]Tabulka-skore'!J129,")"))</f>
        <v/>
      </c>
      <c r="K129" s="415" t="str">
        <f>IF(OR([1]Tabulka!K129=":",[1]Tabulka!K129=""),"",CONCATENATE([1]Tabulka!K129,CHAR(10),"(",'[1]Tabulka-skore'!K129,")"))</f>
        <v/>
      </c>
      <c r="L129" s="349" t="str">
        <f>[1]Tabulka!L129</f>
        <v/>
      </c>
      <c r="M129" s="350" t="str">
        <f>IF([1]Tabulka!M129="","",CONCATENATE([1]Tabulka!M129,":",CHAR(10),"(",'[1]Tabulka-skore'!M129,":"))</f>
        <v/>
      </c>
      <c r="N129" s="351" t="str">
        <f>IF([1]Tabulka!N129="","",CONCATENATE([1]Tabulka!N129,CHAR(10),'[1]Tabulka-skore'!N129,")"))</f>
        <v/>
      </c>
      <c r="O129" s="352" t="str">
        <f>IF([1]Tabulka!O129="","",CONCATENATE([1]Tabulka!O129,CHAR(10),"(",'[1]Tabulka-skore'!O129,")"))</f>
        <v/>
      </c>
      <c r="P129" s="353" t="str">
        <f>IF([1]Tabulka!P129="","",IFERROR(CONCATENATE(ROUND([1]Tabulka!P129,2),CHAR(10),"(",ROUND('[1]Tabulka-skore'!P129,2),")"),""))</f>
        <v/>
      </c>
      <c r="Q129" s="354" t="str">
        <f>[1]Tabulka!Q129</f>
        <v/>
      </c>
      <c r="R129" s="358" t="str">
        <f>[1]Tabulka!R129</f>
        <v/>
      </c>
      <c r="S129" s="356" t="str">
        <f>IF([1]Tabulka!S129="","",CONCATENATE([1]Tabulka!S129,":",CHAR(10),"(",'[1]Tabulka-skore'!S129,":"))</f>
        <v/>
      </c>
      <c r="T129" s="357" t="str">
        <f>IF([1]Tabulka!T129="","",CONCATENATE([1]Tabulka!T129,CHAR(10),'[1]Tabulka-skore'!T129,")"))</f>
        <v/>
      </c>
      <c r="U129" s="358" t="str">
        <f>IF([1]Tabulka!U129="","",CONCATENATE([1]Tabulka!U129,CHAR(10),"(",'[1]Tabulka-skore'!U129,")"))</f>
        <v/>
      </c>
      <c r="V129" s="359" t="str">
        <f>IF([1]Tabulka!V129="","",IFERROR(CONCATENATE(ROUND([1]Tabulka!V129,2),CHAR(10),"(",ROUND('[1]Tabulka-skore'!V129,2),")"),""))</f>
        <v/>
      </c>
      <c r="W129" s="420" t="str">
        <f>[1]Tabulka!W129</f>
        <v/>
      </c>
      <c r="X129" s="309"/>
    </row>
    <row r="130" spans="1:24" ht="33.75" hidden="1" customHeight="1">
      <c r="A130" s="304"/>
      <c r="B130" s="562">
        <v>117</v>
      </c>
      <c r="C130" s="805" t="str">
        <f>VLOOKUP($B130,[1]jednotlivci!$C$5:$G$164,5,0)</f>
        <v/>
      </c>
      <c r="D130" s="480" t="str">
        <f>IF(OR([1]Tabulka!D130=":",[1]Tabulka!D130=""),"",CONCATENATE([1]Tabulka!D130,CHAR(10),"(",'[1]Tabulka-skore'!D130,")"))</f>
        <v/>
      </c>
      <c r="E130" s="493" t="str">
        <f>IF(OR([1]Tabulka!E130=":",[1]Tabulka!E130=""),"",CONCATENATE([1]Tabulka!E130,CHAR(10),"(",'[1]Tabulka-skore'!E130,")"))</f>
        <v/>
      </c>
      <c r="F130" s="493" t="str">
        <f>IF(OR([1]Tabulka!F130=":",[1]Tabulka!F130=""),"",CONCATENATE([1]Tabulka!F130,CHAR(10),"(",'[1]Tabulka-skore'!F130,")"))</f>
        <v/>
      </c>
      <c r="G130" s="493" t="str">
        <f>IF(OR([1]Tabulka!G130=":",[1]Tabulka!G130=""),"",CONCATENATE([1]Tabulka!G130,CHAR(10),"(",'[1]Tabulka-skore'!G130,")"))</f>
        <v/>
      </c>
      <c r="H130" s="493" t="str">
        <f>IF(OR([1]Tabulka!H130=":",[1]Tabulka!H130=""),"",CONCATENATE([1]Tabulka!H130,CHAR(10),"(",'[1]Tabulka-skore'!H130,")"))</f>
        <v/>
      </c>
      <c r="I130" s="493" t="str">
        <f>IF(OR([1]Tabulka!I130=":",[1]Tabulka!I130=""),"",CONCATENATE([1]Tabulka!I130,CHAR(10),"(",'[1]Tabulka-skore'!I130,")"))</f>
        <v/>
      </c>
      <c r="J130" s="806" t="str">
        <f>I129</f>
        <v>K</v>
      </c>
      <c r="K130" s="366" t="str">
        <f>IF(OR([1]Tabulka!K130=":",[1]Tabulka!K130=""),"",CONCATENATE([1]Tabulka!K130,CHAR(10),"(",'[1]Tabulka-skore'!K130,")"))</f>
        <v/>
      </c>
      <c r="L130" s="367" t="str">
        <f>[1]Tabulka!L130</f>
        <v/>
      </c>
      <c r="M130" s="368" t="str">
        <f>IF([1]Tabulka!M130="","",CONCATENATE([1]Tabulka!M130,":",CHAR(10),"(",'[1]Tabulka-skore'!M130,":"))</f>
        <v/>
      </c>
      <c r="N130" s="369" t="str">
        <f>IF([1]Tabulka!N130="","",CONCATENATE([1]Tabulka!N130,CHAR(10),'[1]Tabulka-skore'!N130,")"))</f>
        <v/>
      </c>
      <c r="O130" s="370" t="str">
        <f>IF([1]Tabulka!O130="","",CONCATENATE([1]Tabulka!O130,CHAR(10),"(",'[1]Tabulka-skore'!O130,")"))</f>
        <v/>
      </c>
      <c r="P130" s="371" t="str">
        <f>IF([1]Tabulka!P130="","",IFERROR(CONCATENATE(ROUND([1]Tabulka!P130,2),CHAR(10),"(",ROUND('[1]Tabulka-skore'!P130,2),")"),""))</f>
        <v/>
      </c>
      <c r="Q130" s="372" t="str">
        <f>[1]Tabulka!Q130</f>
        <v/>
      </c>
      <c r="R130" s="376" t="str">
        <f>[1]Tabulka!R130</f>
        <v/>
      </c>
      <c r="S130" s="374" t="str">
        <f>IF([1]Tabulka!S130="","",CONCATENATE([1]Tabulka!S130,":",CHAR(10),"(",'[1]Tabulka-skore'!S130,":"))</f>
        <v/>
      </c>
      <c r="T130" s="375" t="str">
        <f>IF([1]Tabulka!T130="","",CONCATENATE([1]Tabulka!T130,CHAR(10),'[1]Tabulka-skore'!T130,")"))</f>
        <v/>
      </c>
      <c r="U130" s="376" t="str">
        <f>IF([1]Tabulka!U130="","",CONCATENATE([1]Tabulka!U130,CHAR(10),"(",'[1]Tabulka-skore'!U130,")"))</f>
        <v/>
      </c>
      <c r="V130" s="377" t="str">
        <f>IF([1]Tabulka!V130="","",IFERROR(CONCATENATE(ROUND([1]Tabulka!V130,2),CHAR(10),"(",ROUND('[1]Tabulka-skore'!V130,2),")"),""))</f>
        <v/>
      </c>
      <c r="W130" s="378" t="str">
        <f>[1]Tabulka!W130</f>
        <v/>
      </c>
      <c r="X130" s="309"/>
    </row>
    <row r="131" spans="1:24" ht="33.75" hidden="1" customHeight="1">
      <c r="A131" s="304"/>
      <c r="B131" s="562">
        <v>118</v>
      </c>
      <c r="C131" s="567" t="str">
        <f>VLOOKUP($B131,[1]jednotlivci!$C$5:$G$164,5,0)</f>
        <v/>
      </c>
      <c r="D131" s="505" t="str">
        <f>IF(OR([1]Tabulka!D131=":",[1]Tabulka!D131=""),"",CONCATENATE([1]Tabulka!D131,CHAR(10),"(",'[1]Tabulka-skore'!D131,")"))</f>
        <v/>
      </c>
      <c r="E131" s="506" t="str">
        <f>IF(OR([1]Tabulka!E131=":",[1]Tabulka!E131=""),"",CONCATENATE([1]Tabulka!E131,CHAR(10),"(",'[1]Tabulka-skore'!E131,")"))</f>
        <v/>
      </c>
      <c r="F131" s="506" t="str">
        <f>IF(OR([1]Tabulka!F131=":",[1]Tabulka!F131=""),"",CONCATENATE([1]Tabulka!F131,CHAR(10),"(",'[1]Tabulka-skore'!F131,")"))</f>
        <v/>
      </c>
      <c r="G131" s="506" t="str">
        <f>IF(OR([1]Tabulka!G131=":",[1]Tabulka!G131=""),"",CONCATENATE([1]Tabulka!G131,CHAR(10),"(",'[1]Tabulka-skore'!G131,")"))</f>
        <v/>
      </c>
      <c r="H131" s="506" t="str">
        <f>IF(OR([1]Tabulka!H131=":",[1]Tabulka!H131=""),"",CONCATENATE([1]Tabulka!H131,CHAR(10),"(",'[1]Tabulka-skore'!H131,")"))</f>
        <v/>
      </c>
      <c r="I131" s="506" t="str">
        <f>IF(OR([1]Tabulka!I131=":",[1]Tabulka!I131=""),"",CONCATENATE([1]Tabulka!I131,CHAR(10),"(",'[1]Tabulka-skore'!I131,")"))</f>
        <v/>
      </c>
      <c r="J131" s="506" t="str">
        <f>IF(OR([1]Tabulka!J131=":",[1]Tabulka!J131=""),"",CONCATENATE([1]Tabulka!J131,CHAR(10),"(",'[1]Tabulka-skore'!J131,")"))</f>
        <v/>
      </c>
      <c r="K131" s="571" t="str">
        <f>J130</f>
        <v>K</v>
      </c>
      <c r="L131" s="400" t="str">
        <f>[1]Tabulka!L131</f>
        <v/>
      </c>
      <c r="M131" s="689" t="str">
        <f>IF([1]Tabulka!M131="","",CONCATENATE([1]Tabulka!M131,":",CHAR(10),"(",'[1]Tabulka-skore'!M131,":"))</f>
        <v/>
      </c>
      <c r="N131" s="690" t="str">
        <f>IF([1]Tabulka!N131="","",CONCATENATE([1]Tabulka!N131,CHAR(10),'[1]Tabulka-skore'!N131,")"))</f>
        <v/>
      </c>
      <c r="O131" s="691" t="str">
        <f>IF([1]Tabulka!O131="","",CONCATENATE([1]Tabulka!O131,CHAR(10),"(",'[1]Tabulka-skore'!O131,")"))</f>
        <v/>
      </c>
      <c r="P131" s="692" t="str">
        <f>IF([1]Tabulka!P131="","",IFERROR(CONCATENATE(ROUND([1]Tabulka!P131,2),CHAR(10),"(",ROUND('[1]Tabulka-skore'!P131,2),")"),""))</f>
        <v/>
      </c>
      <c r="Q131" s="405" t="str">
        <f>[1]Tabulka!Q131</f>
        <v/>
      </c>
      <c r="R131" s="406" t="str">
        <f>[1]Tabulka!R131</f>
        <v/>
      </c>
      <c r="S131" s="407" t="str">
        <f>IF([1]Tabulka!S131="","",CONCATENATE([1]Tabulka!S131,":",CHAR(10),"(",'[1]Tabulka-skore'!S131,":"))</f>
        <v/>
      </c>
      <c r="T131" s="408" t="str">
        <f>IF([1]Tabulka!T131="","",CONCATENATE([1]Tabulka!T131,CHAR(10),'[1]Tabulka-skore'!T131,")"))</f>
        <v/>
      </c>
      <c r="U131" s="406" t="str">
        <f>IF([1]Tabulka!U131="","",CONCATENATE([1]Tabulka!U131,CHAR(10),"(",'[1]Tabulka-skore'!U131,")"))</f>
        <v/>
      </c>
      <c r="V131" s="409" t="str">
        <f>IF([1]Tabulka!V131="","",IFERROR(CONCATENATE(ROUND([1]Tabulka!V131,2),CHAR(10),"(",ROUND('[1]Tabulka-skore'!V131,2),")"),""))</f>
        <v/>
      </c>
      <c r="W131" s="378" t="str">
        <f>[1]Tabulka!W131</f>
        <v/>
      </c>
      <c r="X131" s="309"/>
    </row>
    <row r="132" spans="1:24" ht="5" customHeight="1">
      <c r="A132" s="304"/>
      <c r="B132" s="521"/>
      <c r="C132" s="425"/>
      <c r="D132" s="522"/>
      <c r="E132" s="522"/>
      <c r="F132" s="522"/>
      <c r="G132" s="522"/>
      <c r="H132" s="522"/>
      <c r="I132" s="522"/>
      <c r="J132" s="522"/>
      <c r="K132" s="523"/>
      <c r="L132" s="524"/>
      <c r="M132" s="525"/>
      <c r="N132" s="526"/>
      <c r="O132" s="524"/>
      <c r="P132" s="524"/>
      <c r="Q132" s="527"/>
      <c r="R132" s="527"/>
      <c r="S132" s="528"/>
      <c r="T132" s="529"/>
      <c r="U132" s="527"/>
      <c r="V132" s="527"/>
      <c r="W132" s="524"/>
      <c r="X132" s="436"/>
    </row>
    <row r="133" spans="1:24" ht="5" customHeight="1" thickBot="1">
      <c r="A133" s="304"/>
      <c r="B133" s="304"/>
      <c r="C133" s="572"/>
      <c r="D133" s="573"/>
      <c r="E133" s="573"/>
      <c r="F133" s="573"/>
      <c r="G133" s="573"/>
      <c r="H133" s="573"/>
      <c r="I133" s="573"/>
      <c r="J133" s="573"/>
      <c r="K133" s="574"/>
      <c r="L133" s="307"/>
      <c r="M133" s="575"/>
      <c r="N133" s="576"/>
      <c r="O133" s="307"/>
      <c r="P133" s="307"/>
      <c r="Q133" s="307"/>
      <c r="R133" s="577"/>
      <c r="S133" s="575"/>
      <c r="T133" s="310"/>
      <c r="U133" s="307"/>
      <c r="V133" s="307"/>
      <c r="W133" s="307"/>
      <c r="X133" s="309"/>
    </row>
    <row r="134" spans="1:24" ht="86.25" customHeight="1">
      <c r="A134" s="304"/>
      <c r="B134" s="312"/>
      <c r="C134" s="578" t="str">
        <f>D136</f>
        <v>L</v>
      </c>
      <c r="D134" s="579" t="str">
        <f>C136</f>
        <v>Petrů / 
Černer</v>
      </c>
      <c r="E134" s="580" t="str">
        <f>C137</f>
        <v>Mock / 
Dvořák</v>
      </c>
      <c r="F134" s="580" t="str">
        <f>C138</f>
        <v>Haklička / 
Závoďančík</v>
      </c>
      <c r="G134" s="580" t="str">
        <f>C139</f>
        <v>Louvar / 
Cmíral</v>
      </c>
      <c r="H134" s="580" t="str">
        <f>C140</f>
        <v>Kašpárek / 
Sčiklin</v>
      </c>
      <c r="I134" s="700" t="str">
        <f>C141</f>
        <v/>
      </c>
      <c r="J134" s="581" t="str">
        <f>C142</f>
        <v/>
      </c>
      <c r="K134" s="581" t="str">
        <f>C143</f>
        <v/>
      </c>
      <c r="L134" s="582" t="s">
        <v>358</v>
      </c>
      <c r="M134" s="583" t="s">
        <v>359</v>
      </c>
      <c r="N134" s="583"/>
      <c r="O134" s="584" t="s">
        <v>360</v>
      </c>
      <c r="P134" s="585" t="s">
        <v>361</v>
      </c>
      <c r="Q134" s="586" t="s">
        <v>362</v>
      </c>
      <c r="R134" s="587" t="s">
        <v>363</v>
      </c>
      <c r="S134" s="588" t="s">
        <v>364</v>
      </c>
      <c r="T134" s="589"/>
      <c r="U134" s="587" t="s">
        <v>365</v>
      </c>
      <c r="V134" s="590" t="s">
        <v>366</v>
      </c>
      <c r="W134" s="591" t="s">
        <v>367</v>
      </c>
      <c r="X134" s="309"/>
    </row>
    <row r="135" spans="1:24" ht="10.5" customHeight="1" thickBot="1">
      <c r="A135" s="304"/>
      <c r="B135" s="329" t="str">
        <f>VLOOKUP(B136-1,'[1]pravidla turnaje'!$A$64:$B$83,2,0)</f>
        <v>L</v>
      </c>
      <c r="C135" s="592"/>
      <c r="D135" s="331">
        <f>B136</f>
        <v>121</v>
      </c>
      <c r="E135" s="332">
        <f>B137</f>
        <v>122</v>
      </c>
      <c r="F135" s="332">
        <f>B138</f>
        <v>123</v>
      </c>
      <c r="G135" s="333">
        <f>B139</f>
        <v>124</v>
      </c>
      <c r="H135" s="332">
        <f>B140</f>
        <v>125</v>
      </c>
      <c r="I135" s="713">
        <f>B141</f>
        <v>126</v>
      </c>
      <c r="J135" s="334">
        <f>B142</f>
        <v>127</v>
      </c>
      <c r="K135" s="334">
        <f>B143</f>
        <v>128</v>
      </c>
      <c r="L135" s="807"/>
      <c r="M135" s="808"/>
      <c r="N135" s="808"/>
      <c r="O135" s="809"/>
      <c r="P135" s="810"/>
      <c r="Q135" s="597" t="s">
        <v>368</v>
      </c>
      <c r="R135" s="598"/>
      <c r="S135" s="598"/>
      <c r="T135" s="598"/>
      <c r="U135" s="598"/>
      <c r="V135" s="599"/>
      <c r="W135" s="811"/>
      <c r="X135" s="309"/>
    </row>
    <row r="136" spans="1:24" ht="39" customHeight="1" thickTop="1">
      <c r="A136" s="304"/>
      <c r="B136" s="601">
        <v>121</v>
      </c>
      <c r="C136" s="602" t="str">
        <f>VLOOKUP($B136,[1]jednotlivci!$C$5:$G$164,5,0)</f>
        <v>Petrů / 
Černer</v>
      </c>
      <c r="D136" s="603" t="str">
        <f>B135</f>
        <v>L</v>
      </c>
      <c r="E136" s="347" t="str">
        <f>IF(OR([1]Tabulka!E136=":",[1]Tabulka!E136=""),"",CONCATENATE([1]Tabulka!E136,CHAR(10),"(",'[1]Tabulka-skore'!E136,")"))</f>
        <v/>
      </c>
      <c r="F136" s="347" t="str">
        <f>IF(OR([1]Tabulka!F136=":",[1]Tabulka!F136=""),"",CONCATENATE([1]Tabulka!F136,CHAR(10),"(",'[1]Tabulka-skore'!F136,")"))</f>
        <v/>
      </c>
      <c r="G136" s="347" t="str">
        <f>IF(OR([1]Tabulka!G136=":",[1]Tabulka!G136=""),"",CONCATENATE([1]Tabulka!G136,CHAR(10),"(",'[1]Tabulka-skore'!G136,")"))</f>
        <v/>
      </c>
      <c r="H136" s="347" t="str">
        <f>IF(OR([1]Tabulka!H136=":",[1]Tabulka!H136=""),"",CONCATENATE([1]Tabulka!H136,CHAR(10),"(",'[1]Tabulka-skore'!H136,")"))</f>
        <v/>
      </c>
      <c r="I136" s="726" t="str">
        <f>IF(OR([1]Tabulka!I136=":",[1]Tabulka!I136=""),"",CONCATENATE([1]Tabulka!I136,CHAR(10),"(",'[1]Tabulka-skore'!I136,")"))</f>
        <v/>
      </c>
      <c r="J136" s="347" t="str">
        <f>IF(OR([1]Tabulka!J136=":",[1]Tabulka!J136=""),"",CONCATENATE([1]Tabulka!J136,CHAR(10),"(",'[1]Tabulka-skore'!J136,")"))</f>
        <v/>
      </c>
      <c r="K136" s="348" t="str">
        <f>IF(OR([1]Tabulka!K136=":",[1]Tabulka!K136=""),"",CONCATENATE([1]Tabulka!K136,CHAR(10),"(",'[1]Tabulka-skore'!K136,")"))</f>
        <v/>
      </c>
      <c r="L136" s="349" t="str">
        <f>[1]Tabulka!L136</f>
        <v/>
      </c>
      <c r="M136" s="350" t="str">
        <f>IF([1]Tabulka!M136="","",CONCATENATE([1]Tabulka!M136,":",CHAR(10),"(",'[1]Tabulka-skore'!M136,":"))</f>
        <v/>
      </c>
      <c r="N136" s="351" t="str">
        <f>IF([1]Tabulka!N136="","",CONCATENATE([1]Tabulka!N136,CHAR(10),'[1]Tabulka-skore'!N136,")"))</f>
        <v/>
      </c>
      <c r="O136" s="352" t="str">
        <f>IF([1]Tabulka!O136="","",CONCATENATE([1]Tabulka!O136,CHAR(10),"(",'[1]Tabulka-skore'!O136,")"))</f>
        <v/>
      </c>
      <c r="P136" s="353" t="str">
        <f>IF([1]Tabulka!P136="","",IFERROR(CONCATENATE(ROUND([1]Tabulka!P136,2),CHAR(10),"(",ROUND('[1]Tabulka-skore'!P136,2),")"),""))</f>
        <v/>
      </c>
      <c r="Q136" s="354" t="str">
        <f>[1]Tabulka!Q136</f>
        <v/>
      </c>
      <c r="R136" s="355" t="str">
        <f>[1]Tabulka!R136</f>
        <v/>
      </c>
      <c r="S136" s="356" t="str">
        <f>IF([1]Tabulka!S136="","",CONCATENATE([1]Tabulka!S136,":",CHAR(10),"(",'[1]Tabulka-skore'!S136,":"))</f>
        <v/>
      </c>
      <c r="T136" s="357" t="str">
        <f>IF([1]Tabulka!T136="","",CONCATENATE([1]Tabulka!T136,CHAR(10),'[1]Tabulka-skore'!T136,")"))</f>
        <v/>
      </c>
      <c r="U136" s="358" t="str">
        <f>IF([1]Tabulka!U136="","",CONCATENATE([1]Tabulka!U136,CHAR(10),"(",'[1]Tabulka-skore'!U136,")"))</f>
        <v/>
      </c>
      <c r="V136" s="359" t="str">
        <f>IF([1]Tabulka!V136="","",IFERROR(CONCATENATE(ROUND([1]Tabulka!V136,2),CHAR(10),"(",ROUND('[1]Tabulka-skore'!V136,2),")"),""))</f>
        <v/>
      </c>
      <c r="W136" s="360" t="str">
        <f>[1]Tabulka!W136</f>
        <v/>
      </c>
      <c r="X136" s="309"/>
    </row>
    <row r="137" spans="1:24" ht="39" customHeight="1">
      <c r="A137" s="304"/>
      <c r="B137" s="604">
        <v>122</v>
      </c>
      <c r="C137" s="605" t="str">
        <f>VLOOKUP($B137,[1]jednotlivci!$C$5:$G$164,5,0)</f>
        <v>Mock / 
Dvořák</v>
      </c>
      <c r="D137" s="606" t="str">
        <f>IF(OR([1]Tabulka!D137=":",[1]Tabulka!D137=""),"",CONCATENATE([1]Tabulka!D137,CHAR(10),"(",'[1]Tabulka-skore'!D137,")"))</f>
        <v/>
      </c>
      <c r="E137" s="607" t="str">
        <f>D136</f>
        <v>L</v>
      </c>
      <c r="F137" s="365" t="str">
        <f>IF(OR([1]Tabulka!F137=":",[1]Tabulka!F137=""),"",CONCATENATE([1]Tabulka!F137,CHAR(10),"(",'[1]Tabulka-skore'!F137,")"))</f>
        <v/>
      </c>
      <c r="G137" s="365" t="str">
        <f>IF(OR([1]Tabulka!G137=":",[1]Tabulka!G137=""),"",CONCATENATE([1]Tabulka!G137,CHAR(10),"(",'[1]Tabulka-skore'!G137,")"))</f>
        <v/>
      </c>
      <c r="H137" s="365" t="str">
        <f>IF(OR([1]Tabulka!H137=":",[1]Tabulka!H137=""),"",CONCATENATE([1]Tabulka!H137,CHAR(10),"(",'[1]Tabulka-skore'!H137,")"))</f>
        <v/>
      </c>
      <c r="I137" s="730" t="str">
        <f>IF(OR([1]Tabulka!I137=":",[1]Tabulka!I137=""),"",CONCATENATE([1]Tabulka!I137,CHAR(10),"(",'[1]Tabulka-skore'!I137,")"))</f>
        <v/>
      </c>
      <c r="J137" s="365" t="str">
        <f>IF(OR([1]Tabulka!J137=":",[1]Tabulka!J137=""),"",CONCATENATE([1]Tabulka!J137,CHAR(10),"(",'[1]Tabulka-skore'!J137,")"))</f>
        <v/>
      </c>
      <c r="K137" s="366" t="str">
        <f>IF(OR([1]Tabulka!K137=":",[1]Tabulka!K137=""),"",CONCATENATE([1]Tabulka!K137,CHAR(10),"(",'[1]Tabulka-skore'!K137,")"))</f>
        <v/>
      </c>
      <c r="L137" s="367" t="str">
        <f>[1]Tabulka!L137</f>
        <v/>
      </c>
      <c r="M137" s="368" t="str">
        <f>IF([1]Tabulka!M137="","",CONCATENATE([1]Tabulka!M137,":",CHAR(10),"(",'[1]Tabulka-skore'!M137,":"))</f>
        <v/>
      </c>
      <c r="N137" s="369" t="str">
        <f>IF([1]Tabulka!N137="","",CONCATENATE([1]Tabulka!N137,CHAR(10),'[1]Tabulka-skore'!N137,")"))</f>
        <v/>
      </c>
      <c r="O137" s="370" t="str">
        <f>IF([1]Tabulka!O137="","",CONCATENATE([1]Tabulka!O137,CHAR(10),"(",'[1]Tabulka-skore'!O137,")"))</f>
        <v/>
      </c>
      <c r="P137" s="371" t="str">
        <f>IF([1]Tabulka!P137="","",IFERROR(CONCATENATE(ROUND([1]Tabulka!P137,2),CHAR(10),"(",ROUND('[1]Tabulka-skore'!P137,2),")"),""))</f>
        <v/>
      </c>
      <c r="Q137" s="372" t="str">
        <f>[1]Tabulka!Q137</f>
        <v/>
      </c>
      <c r="R137" s="373" t="str">
        <f>[1]Tabulka!R137</f>
        <v/>
      </c>
      <c r="S137" s="374" t="str">
        <f>IF([1]Tabulka!S137="","",CONCATENATE([1]Tabulka!S137,":",CHAR(10),"(",'[1]Tabulka-skore'!S137,":"))</f>
        <v/>
      </c>
      <c r="T137" s="375" t="str">
        <f>IF([1]Tabulka!T137="","",CONCATENATE([1]Tabulka!T137,CHAR(10),'[1]Tabulka-skore'!T137,")"))</f>
        <v/>
      </c>
      <c r="U137" s="376" t="str">
        <f>IF([1]Tabulka!U137="","",CONCATENATE([1]Tabulka!U137,CHAR(10),"(",'[1]Tabulka-skore'!U137,")"))</f>
        <v/>
      </c>
      <c r="V137" s="377" t="str">
        <f>IF([1]Tabulka!V137="","",IFERROR(CONCATENATE(ROUND([1]Tabulka!V137,2),CHAR(10),"(",ROUND('[1]Tabulka-skore'!V137,2),")"),""))</f>
        <v/>
      </c>
      <c r="W137" s="378" t="str">
        <f>[1]Tabulka!W137</f>
        <v/>
      </c>
      <c r="X137" s="309"/>
    </row>
    <row r="138" spans="1:24" ht="39" customHeight="1">
      <c r="A138" s="304"/>
      <c r="B138" s="604">
        <v>123</v>
      </c>
      <c r="C138" s="605" t="str">
        <f>VLOOKUP($B138,[1]jednotlivci!$C$5:$G$164,5,0)</f>
        <v>Haklička / 
Závoďančík</v>
      </c>
      <c r="D138" s="480" t="str">
        <f>IF(OR([1]Tabulka!D138=":",[1]Tabulka!D138=""),"",CONCATENATE([1]Tabulka!D138,CHAR(10),"(",'[1]Tabulka-skore'!D138,")"))</f>
        <v/>
      </c>
      <c r="E138" s="493" t="str">
        <f>IF(OR([1]Tabulka!E138=":",[1]Tabulka!E138=""),"",CONCATENATE([1]Tabulka!E138,CHAR(10),"(",'[1]Tabulka-skore'!E138,")"))</f>
        <v/>
      </c>
      <c r="F138" s="607" t="str">
        <f>E137</f>
        <v>L</v>
      </c>
      <c r="G138" s="365" t="str">
        <f>IF(OR([1]Tabulka!G138=":",[1]Tabulka!G138=""),"",CONCATENATE([1]Tabulka!G138,CHAR(10),"(",'[1]Tabulka-skore'!G138,")"))</f>
        <v/>
      </c>
      <c r="H138" s="365" t="str">
        <f>IF(OR([1]Tabulka!H138=":",[1]Tabulka!H138=""),"",CONCATENATE([1]Tabulka!H138,CHAR(10),"(",'[1]Tabulka-skore'!H138,")"))</f>
        <v/>
      </c>
      <c r="I138" s="730" t="str">
        <f>IF(OR([1]Tabulka!I138=":",[1]Tabulka!I138=""),"",CONCATENATE([1]Tabulka!I138,CHAR(10),"(",'[1]Tabulka-skore'!I138,")"))</f>
        <v/>
      </c>
      <c r="J138" s="365" t="str">
        <f>IF(OR([1]Tabulka!J138=":",[1]Tabulka!J138=""),"",CONCATENATE([1]Tabulka!J138,CHAR(10),"(",'[1]Tabulka-skore'!J138,")"))</f>
        <v/>
      </c>
      <c r="K138" s="366" t="str">
        <f>IF(OR([1]Tabulka!K138=":",[1]Tabulka!K138=""),"",CONCATENATE([1]Tabulka!K138,CHAR(10),"(",'[1]Tabulka-skore'!K138,")"))</f>
        <v/>
      </c>
      <c r="L138" s="367" t="str">
        <f>[1]Tabulka!L138</f>
        <v/>
      </c>
      <c r="M138" s="368" t="str">
        <f>IF([1]Tabulka!M138="","",CONCATENATE([1]Tabulka!M138,":",CHAR(10),"(",'[1]Tabulka-skore'!M138,":"))</f>
        <v/>
      </c>
      <c r="N138" s="369" t="str">
        <f>IF([1]Tabulka!N138="","",CONCATENATE([1]Tabulka!N138,CHAR(10),'[1]Tabulka-skore'!N138,")"))</f>
        <v/>
      </c>
      <c r="O138" s="370" t="str">
        <f>IF([1]Tabulka!O138="","",CONCATENATE([1]Tabulka!O138,CHAR(10),"(",'[1]Tabulka-skore'!O138,")"))</f>
        <v/>
      </c>
      <c r="P138" s="371" t="str">
        <f>IF([1]Tabulka!P138="","",IFERROR(CONCATENATE(ROUND([1]Tabulka!P138,2),CHAR(10),"(",ROUND('[1]Tabulka-skore'!P138,2),")"),""))</f>
        <v/>
      </c>
      <c r="Q138" s="372" t="str">
        <f>[1]Tabulka!Q138</f>
        <v/>
      </c>
      <c r="R138" s="373" t="str">
        <f>[1]Tabulka!R138</f>
        <v/>
      </c>
      <c r="S138" s="374" t="str">
        <f>IF([1]Tabulka!S138="","",CONCATENATE([1]Tabulka!S138,":",CHAR(10),"(",'[1]Tabulka-skore'!S138,":"))</f>
        <v/>
      </c>
      <c r="T138" s="375" t="str">
        <f>IF([1]Tabulka!T138="","",CONCATENATE([1]Tabulka!T138,CHAR(10),'[1]Tabulka-skore'!T138,")"))</f>
        <v/>
      </c>
      <c r="U138" s="376" t="str">
        <f>IF([1]Tabulka!U138="","",CONCATENATE([1]Tabulka!U138,CHAR(10),"(",'[1]Tabulka-skore'!U138,")"))</f>
        <v/>
      </c>
      <c r="V138" s="377" t="str">
        <f>IF([1]Tabulka!V138="","",IFERROR(CONCATENATE(ROUND([1]Tabulka!V138,2),CHAR(10),"(",ROUND('[1]Tabulka-skore'!V138,2),")"),""))</f>
        <v/>
      </c>
      <c r="W138" s="378" t="str">
        <f>[1]Tabulka!W138</f>
        <v/>
      </c>
      <c r="X138" s="309"/>
    </row>
    <row r="139" spans="1:24" ht="39" customHeight="1">
      <c r="A139" s="304"/>
      <c r="B139" s="604">
        <v>124</v>
      </c>
      <c r="C139" s="605" t="str">
        <f>VLOOKUP($B139,[1]jednotlivci!$C$5:$G$164,5,0)</f>
        <v>Louvar / 
Cmíral</v>
      </c>
      <c r="D139" s="480" t="str">
        <f>IF(OR([1]Tabulka!D139=":",[1]Tabulka!D139=""),"",CONCATENATE([1]Tabulka!D139,CHAR(10),"(",'[1]Tabulka-skore'!D139,")"))</f>
        <v/>
      </c>
      <c r="E139" s="493" t="str">
        <f>IF(OR([1]Tabulka!E139=":",[1]Tabulka!E139=""),"",CONCATENATE([1]Tabulka!E139,CHAR(10),"(",'[1]Tabulka-skore'!E139,")"))</f>
        <v/>
      </c>
      <c r="F139" s="493" t="str">
        <f>IF(OR([1]Tabulka!F139=":",[1]Tabulka!F139=""),"",CONCATENATE([1]Tabulka!F139,CHAR(10),"(",'[1]Tabulka-skore'!F139,")"))</f>
        <v/>
      </c>
      <c r="G139" s="607" t="str">
        <f>F138</f>
        <v>L</v>
      </c>
      <c r="H139" s="365" t="str">
        <f>IF(OR([1]Tabulka!H139=":",[1]Tabulka!H139=""),"",CONCATENATE([1]Tabulka!H139,CHAR(10),"(",'[1]Tabulka-skore'!H139,")"))</f>
        <v/>
      </c>
      <c r="I139" s="730" t="str">
        <f>IF(OR([1]Tabulka!I139=":",[1]Tabulka!I139=""),"",CONCATENATE([1]Tabulka!I139,CHAR(10),"(",'[1]Tabulka-skore'!I139,")"))</f>
        <v/>
      </c>
      <c r="J139" s="365" t="str">
        <f>IF(OR([1]Tabulka!J139=":",[1]Tabulka!J139=""),"",CONCATENATE([1]Tabulka!J139,CHAR(10),"(",'[1]Tabulka-skore'!J139,")"))</f>
        <v/>
      </c>
      <c r="K139" s="366" t="str">
        <f>IF(OR([1]Tabulka!K139=":",[1]Tabulka!K139=""),"",CONCATENATE([1]Tabulka!K139,CHAR(10),"(",'[1]Tabulka-skore'!K139,")"))</f>
        <v/>
      </c>
      <c r="L139" s="367" t="str">
        <f>[1]Tabulka!L139</f>
        <v/>
      </c>
      <c r="M139" s="368" t="str">
        <f>IF([1]Tabulka!M139="","",CONCATENATE([1]Tabulka!M139,":",CHAR(10),"(",'[1]Tabulka-skore'!M139,":"))</f>
        <v/>
      </c>
      <c r="N139" s="369" t="str">
        <f>IF([1]Tabulka!N139="","",CONCATENATE([1]Tabulka!N139,CHAR(10),'[1]Tabulka-skore'!N139,")"))</f>
        <v/>
      </c>
      <c r="O139" s="370" t="str">
        <f>IF([1]Tabulka!O139="","",CONCATENATE([1]Tabulka!O139,CHAR(10),"(",'[1]Tabulka-skore'!O139,")"))</f>
        <v/>
      </c>
      <c r="P139" s="371" t="str">
        <f>IF([1]Tabulka!P139="","",IFERROR(CONCATENATE(ROUND([1]Tabulka!P139,2),CHAR(10),"(",ROUND('[1]Tabulka-skore'!P139,2),")"),""))</f>
        <v/>
      </c>
      <c r="Q139" s="372" t="str">
        <f>[1]Tabulka!Q139</f>
        <v/>
      </c>
      <c r="R139" s="373" t="str">
        <f>[1]Tabulka!R139</f>
        <v/>
      </c>
      <c r="S139" s="374" t="str">
        <f>IF([1]Tabulka!S139="","",CONCATENATE([1]Tabulka!S139,":",CHAR(10),"(",'[1]Tabulka-skore'!S139,":"))</f>
        <v/>
      </c>
      <c r="T139" s="375" t="str">
        <f>IF([1]Tabulka!T139="","",CONCATENATE([1]Tabulka!T139,CHAR(10),'[1]Tabulka-skore'!T139,")"))</f>
        <v/>
      </c>
      <c r="U139" s="376" t="str">
        <f>IF([1]Tabulka!U139="","",CONCATENATE([1]Tabulka!U139,CHAR(10),"(",'[1]Tabulka-skore'!U139,")"))</f>
        <v/>
      </c>
      <c r="V139" s="377" t="str">
        <f>IF([1]Tabulka!V139="","",IFERROR(CONCATENATE(ROUND([1]Tabulka!V139,2),CHAR(10),"(",ROUND('[1]Tabulka-skore'!V139,2),")"),""))</f>
        <v/>
      </c>
      <c r="W139" s="378" t="str">
        <f>[1]Tabulka!W139</f>
        <v/>
      </c>
      <c r="X139" s="309"/>
    </row>
    <row r="140" spans="1:24" ht="39" customHeight="1" thickBot="1">
      <c r="A140" s="304"/>
      <c r="B140" s="604">
        <v>125</v>
      </c>
      <c r="C140" s="812" t="str">
        <f>VLOOKUP($B140,[1]jednotlivci!$C$5:$G$164,5,0)</f>
        <v>Kašpárek / 
Sčiklin</v>
      </c>
      <c r="D140" s="505" t="str">
        <f>IF(OR([1]Tabulka!D140=":",[1]Tabulka!D140=""),"",CONCATENATE([1]Tabulka!D140,CHAR(10),"(",'[1]Tabulka-skore'!D140,")"))</f>
        <v/>
      </c>
      <c r="E140" s="506" t="str">
        <f>IF(OR([1]Tabulka!E140=":",[1]Tabulka!E140=""),"",CONCATENATE([1]Tabulka!E140,CHAR(10),"(",'[1]Tabulka-skore'!E140,")"))</f>
        <v/>
      </c>
      <c r="F140" s="506" t="str">
        <f>IF(OR([1]Tabulka!F140=":",[1]Tabulka!F140=""),"",CONCATENATE([1]Tabulka!F140,CHAR(10),"(",'[1]Tabulka-skore'!F140,")"))</f>
        <v/>
      </c>
      <c r="G140" s="506" t="str">
        <f>IF(OR([1]Tabulka!G140=":",[1]Tabulka!G140=""),"",CONCATENATE([1]Tabulka!G140,CHAR(10),"(",'[1]Tabulka-skore'!G140,")"))</f>
        <v/>
      </c>
      <c r="H140" s="813" t="str">
        <f>G139</f>
        <v>L</v>
      </c>
      <c r="I140" s="733" t="str">
        <f>IF(OR([1]Tabulka!I140=":",[1]Tabulka!I140=""),"",CONCATENATE([1]Tabulka!I140,CHAR(10),"(",'[1]Tabulka-skore'!I140,")"))</f>
        <v/>
      </c>
      <c r="J140" s="397" t="str">
        <f>IF(OR([1]Tabulka!J140=":",[1]Tabulka!J140=""),"",CONCATENATE([1]Tabulka!J140,CHAR(10),"(",'[1]Tabulka-skore'!J140,")"))</f>
        <v/>
      </c>
      <c r="K140" s="399" t="str">
        <f>IF(OR([1]Tabulka!K140=":",[1]Tabulka!K140=""),"",CONCATENATE([1]Tabulka!K140,CHAR(10),"(",'[1]Tabulka-skore'!K140,")"))</f>
        <v/>
      </c>
      <c r="L140" s="400" t="str">
        <f>[1]Tabulka!L140</f>
        <v/>
      </c>
      <c r="M140" s="689" t="str">
        <f>IF([1]Tabulka!M140="","",CONCATENATE([1]Tabulka!M140,":",CHAR(10),"(",'[1]Tabulka-skore'!M140,":"))</f>
        <v/>
      </c>
      <c r="N140" s="690" t="str">
        <f>IF([1]Tabulka!N140="","",CONCATENATE([1]Tabulka!N140,CHAR(10),'[1]Tabulka-skore'!N140,")"))</f>
        <v/>
      </c>
      <c r="O140" s="691" t="str">
        <f>IF([1]Tabulka!O140="","",CONCATENATE([1]Tabulka!O140,CHAR(10),"(",'[1]Tabulka-skore'!O140,")"))</f>
        <v/>
      </c>
      <c r="P140" s="692" t="str">
        <f>IF([1]Tabulka!P140="","",IFERROR(CONCATENATE(ROUND([1]Tabulka!P140,2),CHAR(10),"(",ROUND('[1]Tabulka-skore'!P140,2),")"),""))</f>
        <v/>
      </c>
      <c r="Q140" s="405" t="str">
        <f>[1]Tabulka!Q140</f>
        <v/>
      </c>
      <c r="R140" s="406" t="str">
        <f>[1]Tabulka!R140</f>
        <v/>
      </c>
      <c r="S140" s="407" t="str">
        <f>IF([1]Tabulka!S140="","",CONCATENATE([1]Tabulka!S140,":",CHAR(10),"(",'[1]Tabulka-skore'!S140,":"))</f>
        <v/>
      </c>
      <c r="T140" s="408" t="str">
        <f>IF([1]Tabulka!T140="","",CONCATENATE([1]Tabulka!T140,CHAR(10),'[1]Tabulka-skore'!T140,")"))</f>
        <v/>
      </c>
      <c r="U140" s="406" t="str">
        <f>IF([1]Tabulka!U140="","",CONCATENATE([1]Tabulka!U140,CHAR(10),"(",'[1]Tabulka-skore'!U140,")"))</f>
        <v/>
      </c>
      <c r="V140" s="409" t="str">
        <f>IF([1]Tabulka!V140="","",IFERROR(CONCATENATE(ROUND([1]Tabulka!V140,2),CHAR(10),"(",ROUND('[1]Tabulka-skore'!V140,2),")"),""))</f>
        <v/>
      </c>
      <c r="W140" s="410" t="str">
        <f>[1]Tabulka!W140</f>
        <v/>
      </c>
      <c r="X140" s="309"/>
    </row>
    <row r="141" spans="1:24" ht="36" hidden="1" customHeight="1">
      <c r="A141" s="304"/>
      <c r="B141" s="604">
        <v>126</v>
      </c>
      <c r="C141" s="611" t="str">
        <f>VLOOKUP($B141,[1]jednotlivci!$C$5:$G$164,5,0)</f>
        <v/>
      </c>
      <c r="D141" s="515" t="str">
        <f>IF(OR([1]Tabulka!D141=":",[1]Tabulka!D141=""),"",CONCATENATE([1]Tabulka!D141,CHAR(10),"(",'[1]Tabulka-skore'!D141,")"))</f>
        <v/>
      </c>
      <c r="E141" s="516" t="str">
        <f>IF(OR([1]Tabulka!E141=":",[1]Tabulka!E141=""),"",CONCATENATE([1]Tabulka!E141,CHAR(10),"(",'[1]Tabulka-skore'!E141,")"))</f>
        <v/>
      </c>
      <c r="F141" s="516" t="str">
        <f>IF(OR([1]Tabulka!F141=":",[1]Tabulka!F141=""),"",CONCATENATE([1]Tabulka!F141,CHAR(10),"(",'[1]Tabulka-skore'!F141,")"))</f>
        <v/>
      </c>
      <c r="G141" s="516" t="str">
        <f>IF(OR([1]Tabulka!G141=":",[1]Tabulka!G141=""),"",CONCATENATE([1]Tabulka!G141,CHAR(10),"(",'[1]Tabulka-skore'!G141,")"))</f>
        <v/>
      </c>
      <c r="H141" s="516" t="str">
        <f>IF(OR([1]Tabulka!H141=":",[1]Tabulka!H141=""),"",CONCATENATE([1]Tabulka!H141,CHAR(10),"(",'[1]Tabulka-skore'!H141,")"))</f>
        <v/>
      </c>
      <c r="I141" s="612" t="str">
        <f>H140</f>
        <v>L</v>
      </c>
      <c r="J141" s="413" t="str">
        <f>IF(OR([1]Tabulka!J141=":",[1]Tabulka!J141=""),"",CONCATENATE([1]Tabulka!J141,CHAR(10),"(",'[1]Tabulka-skore'!J141,")"))</f>
        <v/>
      </c>
      <c r="K141" s="415" t="str">
        <f>IF(OR([1]Tabulka!K141=":",[1]Tabulka!K141=""),"",CONCATENATE([1]Tabulka!K141,CHAR(10),"(",'[1]Tabulka-skore'!K141,")"))</f>
        <v/>
      </c>
      <c r="L141" s="349" t="str">
        <f>[1]Tabulka!L141</f>
        <v/>
      </c>
      <c r="M141" s="350" t="str">
        <f>IF([1]Tabulka!M141="","",CONCATENATE([1]Tabulka!M141,":",CHAR(10),"(",'[1]Tabulka-skore'!M141,":"))</f>
        <v/>
      </c>
      <c r="N141" s="351" t="str">
        <f>IF([1]Tabulka!N141="","",CONCATENATE([1]Tabulka!N141,CHAR(10),'[1]Tabulka-skore'!N141,")"))</f>
        <v/>
      </c>
      <c r="O141" s="352" t="str">
        <f>IF([1]Tabulka!O141="","",CONCATENATE([1]Tabulka!O141,CHAR(10),"(",'[1]Tabulka-skore'!O141,")"))</f>
        <v/>
      </c>
      <c r="P141" s="353" t="str">
        <f>IF([1]Tabulka!P141="","",IFERROR(CONCATENATE(ROUND([1]Tabulka!P141,2),CHAR(10),"(",ROUND('[1]Tabulka-skore'!P141,2),")"),""))</f>
        <v/>
      </c>
      <c r="Q141" s="354" t="str">
        <f>[1]Tabulka!Q141</f>
        <v/>
      </c>
      <c r="R141" s="358" t="str">
        <f>[1]Tabulka!R141</f>
        <v/>
      </c>
      <c r="S141" s="356" t="str">
        <f>IF([1]Tabulka!S141="","",CONCATENATE([1]Tabulka!S141,":",CHAR(10),"(",'[1]Tabulka-skore'!S141,":"))</f>
        <v/>
      </c>
      <c r="T141" s="357" t="str">
        <f>IF([1]Tabulka!T141="","",CONCATENATE([1]Tabulka!T141,CHAR(10),'[1]Tabulka-skore'!T141,")"))</f>
        <v/>
      </c>
      <c r="U141" s="358" t="str">
        <f>IF([1]Tabulka!U141="","",CONCATENATE([1]Tabulka!U141,CHAR(10),"(",'[1]Tabulka-skore'!U141,")"))</f>
        <v/>
      </c>
      <c r="V141" s="359" t="str">
        <f>IF([1]Tabulka!V141="","",IFERROR(CONCATENATE(ROUND([1]Tabulka!V141,2),CHAR(10),"(",ROUND('[1]Tabulka-skore'!V141,2),")"),""))</f>
        <v/>
      </c>
      <c r="W141" s="420" t="str">
        <f>[1]Tabulka!W141</f>
        <v/>
      </c>
      <c r="X141" s="309"/>
    </row>
    <row r="142" spans="1:24" ht="36" hidden="1" customHeight="1">
      <c r="A142" s="304"/>
      <c r="B142" s="604">
        <v>127</v>
      </c>
      <c r="C142" s="814" t="str">
        <f>VLOOKUP($B142,[1]jednotlivci!$C$5:$G$164,5,0)</f>
        <v/>
      </c>
      <c r="D142" s="480" t="str">
        <f>IF(OR([1]Tabulka!D142=":",[1]Tabulka!D142=""),"",CONCATENATE([1]Tabulka!D142,CHAR(10),"(",'[1]Tabulka-skore'!D142,")"))</f>
        <v/>
      </c>
      <c r="E142" s="493" t="str">
        <f>IF(OR([1]Tabulka!E142=":",[1]Tabulka!E142=""),"",CONCATENATE([1]Tabulka!E142,CHAR(10),"(",'[1]Tabulka-skore'!E142,")"))</f>
        <v/>
      </c>
      <c r="F142" s="493" t="str">
        <f>IF(OR([1]Tabulka!F142=":",[1]Tabulka!F142=""),"",CONCATENATE([1]Tabulka!F142,CHAR(10),"(",'[1]Tabulka-skore'!F142,")"))</f>
        <v/>
      </c>
      <c r="G142" s="493" t="str">
        <f>IF(OR([1]Tabulka!G142=":",[1]Tabulka!G142=""),"",CONCATENATE([1]Tabulka!G142,CHAR(10),"(",'[1]Tabulka-skore'!G142,")"))</f>
        <v/>
      </c>
      <c r="H142" s="493" t="str">
        <f>IF(OR([1]Tabulka!H142=":",[1]Tabulka!H142=""),"",CONCATENATE([1]Tabulka!H142,CHAR(10),"(",'[1]Tabulka-skore'!H142,")"))</f>
        <v/>
      </c>
      <c r="I142" s="493" t="str">
        <f>IF(OR([1]Tabulka!I142=":",[1]Tabulka!I142=""),"",CONCATENATE([1]Tabulka!I142,CHAR(10),"(",'[1]Tabulka-skore'!I142,")"))</f>
        <v/>
      </c>
      <c r="J142" s="815" t="str">
        <f>I141</f>
        <v>L</v>
      </c>
      <c r="K142" s="366" t="str">
        <f>IF(OR([1]Tabulka!K142=":",[1]Tabulka!K142=""),"",CONCATENATE([1]Tabulka!K142,CHAR(10),"(",'[1]Tabulka-skore'!K142,")"))</f>
        <v/>
      </c>
      <c r="L142" s="367" t="str">
        <f>[1]Tabulka!L142</f>
        <v/>
      </c>
      <c r="M142" s="368" t="str">
        <f>IF([1]Tabulka!M142="","",CONCATENATE([1]Tabulka!M142,":",CHAR(10),"(",'[1]Tabulka-skore'!M142,":"))</f>
        <v/>
      </c>
      <c r="N142" s="369" t="str">
        <f>IF([1]Tabulka!N142="","",CONCATENATE([1]Tabulka!N142,CHAR(10),'[1]Tabulka-skore'!N142,")"))</f>
        <v/>
      </c>
      <c r="O142" s="370" t="str">
        <f>IF([1]Tabulka!O142="","",CONCATENATE([1]Tabulka!O142,CHAR(10),"(",'[1]Tabulka-skore'!O142,")"))</f>
        <v/>
      </c>
      <c r="P142" s="371" t="str">
        <f>IF([1]Tabulka!P142="","",IFERROR(CONCATENATE(ROUND([1]Tabulka!P142,2),CHAR(10),"(",ROUND('[1]Tabulka-skore'!P142,2),")"),""))</f>
        <v/>
      </c>
      <c r="Q142" s="372" t="str">
        <f>[1]Tabulka!Q142</f>
        <v/>
      </c>
      <c r="R142" s="376" t="str">
        <f>[1]Tabulka!R142</f>
        <v/>
      </c>
      <c r="S142" s="374" t="str">
        <f>IF([1]Tabulka!S142="","",CONCATENATE([1]Tabulka!S142,":",CHAR(10),"(",'[1]Tabulka-skore'!S142,":"))</f>
        <v/>
      </c>
      <c r="T142" s="375" t="str">
        <f>IF([1]Tabulka!T142="","",CONCATENATE([1]Tabulka!T142,CHAR(10),'[1]Tabulka-skore'!T142,")"))</f>
        <v/>
      </c>
      <c r="U142" s="376" t="str">
        <f>IF([1]Tabulka!U142="","",CONCATENATE([1]Tabulka!U142,CHAR(10),"(",'[1]Tabulka-skore'!U142,")"))</f>
        <v/>
      </c>
      <c r="V142" s="377" t="str">
        <f>IF([1]Tabulka!V142="","",IFERROR(CONCATENATE(ROUND([1]Tabulka!V142,2),CHAR(10),"(",ROUND('[1]Tabulka-skore'!V142,2),")"),""))</f>
        <v/>
      </c>
      <c r="W142" s="378" t="str">
        <f>[1]Tabulka!W142</f>
        <v/>
      </c>
      <c r="X142" s="309"/>
    </row>
    <row r="143" spans="1:24" ht="33.75" hidden="1" customHeight="1">
      <c r="A143" s="304"/>
      <c r="B143" s="604">
        <v>128</v>
      </c>
      <c r="C143" s="610" t="str">
        <f>VLOOKUP($B143,[1]jednotlivci!$C$5:$G$164,5,0)</f>
        <v/>
      </c>
      <c r="D143" s="505" t="str">
        <f>IF(OR([1]Tabulka!D143=":",[1]Tabulka!D143=""),"",CONCATENATE([1]Tabulka!D143,CHAR(10),"(",'[1]Tabulka-skore'!D143,")"))</f>
        <v/>
      </c>
      <c r="E143" s="506" t="str">
        <f>IF(OR([1]Tabulka!E143=":",[1]Tabulka!E143=""),"",CONCATENATE([1]Tabulka!E143,CHAR(10),"(",'[1]Tabulka-skore'!E143,")"))</f>
        <v/>
      </c>
      <c r="F143" s="506" t="str">
        <f>IF(OR([1]Tabulka!F143=":",[1]Tabulka!F143=""),"",CONCATENATE([1]Tabulka!F143,CHAR(10),"(",'[1]Tabulka-skore'!F143,")"))</f>
        <v/>
      </c>
      <c r="G143" s="506" t="str">
        <f>IF(OR([1]Tabulka!G143=":",[1]Tabulka!G143=""),"",CONCATENATE([1]Tabulka!G143,CHAR(10),"(",'[1]Tabulka-skore'!G143,")"))</f>
        <v/>
      </c>
      <c r="H143" s="506" t="str">
        <f>IF(OR([1]Tabulka!H143=":",[1]Tabulka!H143=""),"",CONCATENATE([1]Tabulka!H143,CHAR(10),"(",'[1]Tabulka-skore'!H143,")"))</f>
        <v/>
      </c>
      <c r="I143" s="506" t="str">
        <f>IF(OR([1]Tabulka!I143=":",[1]Tabulka!I143=""),"",CONCATENATE([1]Tabulka!I143,CHAR(10),"(",'[1]Tabulka-skore'!I143,")"))</f>
        <v/>
      </c>
      <c r="J143" s="506" t="str">
        <f>IF(OR([1]Tabulka!J143=":",[1]Tabulka!J143=""),"",CONCATENATE([1]Tabulka!J143,CHAR(10),"(",'[1]Tabulka-skore'!J143,")"))</f>
        <v/>
      </c>
      <c r="K143" s="614" t="str">
        <f>J142</f>
        <v>L</v>
      </c>
      <c r="L143" s="400" t="str">
        <f>[1]Tabulka!L143</f>
        <v/>
      </c>
      <c r="M143" s="689" t="str">
        <f>IF([1]Tabulka!M143="","",CONCATENATE([1]Tabulka!M143,":",CHAR(10),"(",'[1]Tabulka-skore'!M143,":"))</f>
        <v/>
      </c>
      <c r="N143" s="690" t="str">
        <f>IF([1]Tabulka!N143="","",CONCATENATE([1]Tabulka!N143,CHAR(10),'[1]Tabulka-skore'!N143,")"))</f>
        <v/>
      </c>
      <c r="O143" s="691" t="str">
        <f>IF([1]Tabulka!O143="","",CONCATENATE([1]Tabulka!O143,CHAR(10),"(",'[1]Tabulka-skore'!O143,")"))</f>
        <v/>
      </c>
      <c r="P143" s="692" t="str">
        <f>IF([1]Tabulka!P143="","",IFERROR(CONCATENATE(ROUND([1]Tabulka!P143,2),CHAR(10),"(",ROUND('[1]Tabulka-skore'!P143,2),")"),""))</f>
        <v/>
      </c>
      <c r="Q143" s="405" t="str">
        <f>[1]Tabulka!Q143</f>
        <v/>
      </c>
      <c r="R143" s="406" t="str">
        <f>[1]Tabulka!R143</f>
        <v/>
      </c>
      <c r="S143" s="407" t="str">
        <f>IF([1]Tabulka!S143="","",CONCATENATE([1]Tabulka!S143,":",CHAR(10),"(",'[1]Tabulka-skore'!S143,":"))</f>
        <v/>
      </c>
      <c r="T143" s="408" t="str">
        <f>IF([1]Tabulka!T143="","",CONCATENATE([1]Tabulka!T143,CHAR(10),'[1]Tabulka-skore'!T143,")"))</f>
        <v/>
      </c>
      <c r="U143" s="406" t="str">
        <f>IF([1]Tabulka!U143="","",CONCATENATE([1]Tabulka!U143,CHAR(10),"(",'[1]Tabulka-skore'!U143,")"))</f>
        <v/>
      </c>
      <c r="V143" s="409" t="str">
        <f>IF([1]Tabulka!V143="","",IFERROR(CONCATENATE(ROUND([1]Tabulka!V143,2),CHAR(10),"(",ROUND('[1]Tabulka-skore'!V143,2),")"),""))</f>
        <v/>
      </c>
      <c r="W143" s="378" t="str">
        <f>[1]Tabulka!W143</f>
        <v/>
      </c>
      <c r="X143" s="309"/>
    </row>
    <row r="144" spans="1:24" ht="3.75" customHeight="1">
      <c r="A144" s="304"/>
      <c r="B144" s="304"/>
      <c r="C144" s="572"/>
      <c r="D144" s="573"/>
      <c r="E144" s="573"/>
      <c r="F144" s="573"/>
      <c r="G144" s="573"/>
      <c r="H144" s="573"/>
      <c r="I144" s="573"/>
      <c r="J144" s="573"/>
      <c r="K144" s="574"/>
      <c r="L144" s="307"/>
      <c r="M144" s="575"/>
      <c r="N144" s="576"/>
      <c r="O144" s="307"/>
      <c r="P144" s="307"/>
      <c r="Q144" s="307"/>
      <c r="R144" s="577"/>
      <c r="S144" s="575"/>
      <c r="T144" s="310"/>
      <c r="U144" s="307"/>
      <c r="V144" s="307"/>
      <c r="W144" s="307"/>
      <c r="X144" s="436"/>
    </row>
    <row r="145" spans="1:24" ht="3.75" customHeight="1">
      <c r="A145" s="304"/>
      <c r="B145" s="304"/>
      <c r="C145" s="572"/>
      <c r="D145" s="573"/>
      <c r="E145" s="573"/>
      <c r="F145" s="573"/>
      <c r="G145" s="573"/>
      <c r="H145" s="573"/>
      <c r="I145" s="573"/>
      <c r="J145" s="573"/>
      <c r="K145" s="574"/>
      <c r="L145" s="307"/>
      <c r="M145" s="575"/>
      <c r="N145" s="576"/>
      <c r="O145" s="307"/>
      <c r="P145" s="307"/>
      <c r="Q145" s="307"/>
      <c r="R145" s="577"/>
      <c r="S145" s="575"/>
      <c r="T145" s="310"/>
      <c r="U145" s="307"/>
      <c r="V145" s="307"/>
      <c r="W145" s="307"/>
      <c r="X145" s="304"/>
    </row>
    <row r="146" spans="1:24" ht="48.75" hidden="1" customHeight="1">
      <c r="A146" s="304"/>
      <c r="B146" s="312"/>
      <c r="C146" s="615" t="str">
        <f>D148</f>
        <v>N</v>
      </c>
      <c r="D146" s="816" t="str">
        <f>C148</f>
        <v/>
      </c>
      <c r="E146" s="618" t="str">
        <f>C149</f>
        <v/>
      </c>
      <c r="F146" s="618" t="str">
        <f>C150</f>
        <v/>
      </c>
      <c r="G146" s="618" t="str">
        <f>C151</f>
        <v/>
      </c>
      <c r="H146" s="618" t="str">
        <f>C152</f>
        <v/>
      </c>
      <c r="I146" s="618" t="str">
        <f>C153</f>
        <v/>
      </c>
      <c r="J146" s="618" t="str">
        <f>C154</f>
        <v/>
      </c>
      <c r="K146" s="618" t="str">
        <f>C155</f>
        <v/>
      </c>
      <c r="L146" s="619" t="s">
        <v>358</v>
      </c>
      <c r="M146" s="620" t="s">
        <v>359</v>
      </c>
      <c r="N146" s="620"/>
      <c r="O146" s="621" t="s">
        <v>360</v>
      </c>
      <c r="P146" s="622" t="s">
        <v>361</v>
      </c>
      <c r="Q146" s="623" t="s">
        <v>362</v>
      </c>
      <c r="R146" s="624" t="s">
        <v>363</v>
      </c>
      <c r="S146" s="625" t="s">
        <v>364</v>
      </c>
      <c r="T146" s="625"/>
      <c r="U146" s="624" t="s">
        <v>365</v>
      </c>
      <c r="V146" s="626" t="s">
        <v>366</v>
      </c>
      <c r="W146" s="627" t="s">
        <v>367</v>
      </c>
      <c r="X146" s="309"/>
    </row>
    <row r="147" spans="1:24" ht="11.25" hidden="1" customHeight="1">
      <c r="A147" s="304"/>
      <c r="B147" s="329" t="str">
        <f>VLOOKUP(B148-1,'[1]pravidla turnaje'!$A$64:$B$83,2,0)</f>
        <v>N</v>
      </c>
      <c r="C147" s="628"/>
      <c r="D147" s="331">
        <f>B148</f>
        <v>131</v>
      </c>
      <c r="E147" s="332">
        <f>B149</f>
        <v>132</v>
      </c>
      <c r="F147" s="332">
        <f>B150</f>
        <v>133</v>
      </c>
      <c r="G147" s="333">
        <f>B151</f>
        <v>134</v>
      </c>
      <c r="H147" s="332">
        <f>B152</f>
        <v>135</v>
      </c>
      <c r="I147" s="334">
        <f>B153</f>
        <v>136</v>
      </c>
      <c r="J147" s="334">
        <f>B154</f>
        <v>137</v>
      </c>
      <c r="K147" s="334">
        <f>B155</f>
        <v>138</v>
      </c>
      <c r="L147" s="629"/>
      <c r="M147" s="630"/>
      <c r="N147" s="630"/>
      <c r="O147" s="631"/>
      <c r="P147" s="632"/>
      <c r="Q147" s="817" t="s">
        <v>368</v>
      </c>
      <c r="R147" s="818"/>
      <c r="S147" s="818"/>
      <c r="T147" s="818"/>
      <c r="U147" s="818"/>
      <c r="V147" s="819"/>
      <c r="W147" s="636"/>
      <c r="X147" s="309"/>
    </row>
    <row r="148" spans="1:24" ht="36" hidden="1" customHeight="1">
      <c r="A148" s="304"/>
      <c r="B148" s="637">
        <v>131</v>
      </c>
      <c r="C148" s="820" t="str">
        <f>VLOOKUP($B148,[1]jednotlivci!$C$5:$G$164,5,0)</f>
        <v/>
      </c>
      <c r="D148" s="821" t="str">
        <f>B147</f>
        <v>N</v>
      </c>
      <c r="E148" s="640" t="str">
        <f>IF(OR([1]Tabulka!E148=":",[1]Tabulka!E148=""),"",CONCATENATE([1]Tabulka!E148,CHAR(10),"(",'[1]Tabulka-skore'!E148,")"))</f>
        <v/>
      </c>
      <c r="F148" s="640" t="str">
        <f>IF(OR([1]Tabulka!F148=":",[1]Tabulka!F148=""),"",CONCATENATE([1]Tabulka!F148,CHAR(10),"(",'[1]Tabulka-skore'!F148,")"))</f>
        <v/>
      </c>
      <c r="G148" s="640" t="str">
        <f>IF(OR([1]Tabulka!G148=":",[1]Tabulka!G148=""),"",CONCATENATE([1]Tabulka!G148,CHAR(10),"(",'[1]Tabulka-skore'!G148,")"))</f>
        <v/>
      </c>
      <c r="H148" s="640" t="str">
        <f>IF(OR([1]Tabulka!H148=":",[1]Tabulka!H148=""),"",CONCATENATE([1]Tabulka!H148,CHAR(10),"(",'[1]Tabulka-skore'!H148,")"))</f>
        <v/>
      </c>
      <c r="I148" s="640" t="str">
        <f>IF(OR([1]Tabulka!I148=":",[1]Tabulka!I148=""),"",CONCATENATE([1]Tabulka!I148,CHAR(10),"(",'[1]Tabulka-skore'!I148,")"))</f>
        <v/>
      </c>
      <c r="J148" s="640" t="str">
        <f>IF(OR([1]Tabulka!J148=":",[1]Tabulka!J148=""),"",CONCATENATE([1]Tabulka!J148,CHAR(10),"(",'[1]Tabulka-skore'!J148,")"))</f>
        <v/>
      </c>
      <c r="K148" s="641" t="str">
        <f>IF(OR([1]Tabulka!K148=":",[1]Tabulka!K148=""),"",CONCATENATE([1]Tabulka!K148,CHAR(10),"(",'[1]Tabulka-skore'!K148,")"))</f>
        <v/>
      </c>
      <c r="L148" s="349" t="str">
        <f>[1]Tabulka!L148</f>
        <v/>
      </c>
      <c r="M148" s="350" t="str">
        <f>IF([1]Tabulka!M148="","",CONCATENATE([1]Tabulka!M148,":",CHAR(10),"(",'[1]Tabulka-skore'!M148,":"))</f>
        <v/>
      </c>
      <c r="N148" s="351" t="str">
        <f>IF([1]Tabulka!N148="","",CONCATENATE([1]Tabulka!N148,CHAR(10),'[1]Tabulka-skore'!N148,")"))</f>
        <v/>
      </c>
      <c r="O148" s="352" t="str">
        <f>IF([1]Tabulka!O148="","",CONCATENATE([1]Tabulka!O148,CHAR(10),"(",'[1]Tabulka-skore'!O148,")"))</f>
        <v/>
      </c>
      <c r="P148" s="353" t="str">
        <f>IF([1]Tabulka!P148="","",IFERROR(CONCATENATE(ROUND([1]Tabulka!P148,2),CHAR(10),"(",ROUND('[1]Tabulka-skore'!P148,2),")"),""))</f>
        <v/>
      </c>
      <c r="Q148" s="354" t="str">
        <f>[1]Tabulka!Q148</f>
        <v/>
      </c>
      <c r="R148" s="355" t="str">
        <f>[1]Tabulka!R148</f>
        <v/>
      </c>
      <c r="S148" s="356" t="str">
        <f>IF([1]Tabulka!S148="","",CONCATENATE([1]Tabulka!S148,":",CHAR(10),"(",'[1]Tabulka-skore'!S148,":"))</f>
        <v/>
      </c>
      <c r="T148" s="357" t="str">
        <f>IF([1]Tabulka!T148="","",CONCATENATE([1]Tabulka!T148,CHAR(10),'[1]Tabulka-skore'!T148,")"))</f>
        <v/>
      </c>
      <c r="U148" s="358" t="str">
        <f>IF([1]Tabulka!U148="","",CONCATENATE([1]Tabulka!U148,CHAR(10),"(",'[1]Tabulka-skore'!U148,")"))</f>
        <v/>
      </c>
      <c r="V148" s="359" t="str">
        <f>IF([1]Tabulka!V148="","",IFERROR(CONCATENATE(ROUND([1]Tabulka!V148,2),CHAR(10),"(",ROUND('[1]Tabulka-skore'!V148,2),")"),""))</f>
        <v/>
      </c>
      <c r="W148" s="420" t="str">
        <f>[1]Tabulka!W148</f>
        <v/>
      </c>
      <c r="X148" s="309"/>
    </row>
    <row r="149" spans="1:24" ht="36" hidden="1" customHeight="1">
      <c r="A149" s="304"/>
      <c r="B149" s="642">
        <v>132</v>
      </c>
      <c r="C149" s="822" t="str">
        <f>VLOOKUP($B149,[1]jednotlivci!$C$5:$G$164,5,0)</f>
        <v/>
      </c>
      <c r="D149" s="480" t="str">
        <f>IF(OR([1]Tabulka!D149=":",[1]Tabulka!D149=""),"",CONCATENATE([1]Tabulka!D149,CHAR(10),"(",'[1]Tabulka-skore'!D149,")"))</f>
        <v/>
      </c>
      <c r="E149" s="823" t="str">
        <f>D148</f>
        <v>N</v>
      </c>
      <c r="F149" s="365" t="str">
        <f>IF(OR([1]Tabulka!F149=":",[1]Tabulka!F149=""),"",CONCATENATE([1]Tabulka!F149,CHAR(10),"(",'[1]Tabulka-skore'!F149,")"))</f>
        <v/>
      </c>
      <c r="G149" s="365" t="str">
        <f>IF(OR([1]Tabulka!G149=":",[1]Tabulka!G149=""),"",CONCATENATE([1]Tabulka!G149,CHAR(10),"(",'[1]Tabulka-skore'!G149,")"))</f>
        <v/>
      </c>
      <c r="H149" s="365" t="str">
        <f>IF(OR([1]Tabulka!H149=":",[1]Tabulka!H149=""),"",CONCATENATE([1]Tabulka!H149,CHAR(10),"(",'[1]Tabulka-skore'!H149,")"))</f>
        <v/>
      </c>
      <c r="I149" s="365" t="str">
        <f>IF(OR([1]Tabulka!I149=":",[1]Tabulka!I149=""),"",CONCATENATE([1]Tabulka!I149,CHAR(10),"(",'[1]Tabulka-skore'!I149,")"))</f>
        <v/>
      </c>
      <c r="J149" s="365" t="str">
        <f>IF(OR([1]Tabulka!J149=":",[1]Tabulka!J149=""),"",CONCATENATE([1]Tabulka!J149,CHAR(10),"(",'[1]Tabulka-skore'!J149,")"))</f>
        <v/>
      </c>
      <c r="K149" s="366" t="str">
        <f>IF(OR([1]Tabulka!K149=":",[1]Tabulka!K149=""),"",CONCATENATE([1]Tabulka!K149,CHAR(10),"(",'[1]Tabulka-skore'!K149,")"))</f>
        <v/>
      </c>
      <c r="L149" s="367" t="str">
        <f>[1]Tabulka!L149</f>
        <v/>
      </c>
      <c r="M149" s="368" t="str">
        <f>IF([1]Tabulka!M149="","",CONCATENATE([1]Tabulka!M149,":",CHAR(10),"(",'[1]Tabulka-skore'!M149,":"))</f>
        <v/>
      </c>
      <c r="N149" s="369" t="str">
        <f>IF([1]Tabulka!N149="","",CONCATENATE([1]Tabulka!N149,CHAR(10),'[1]Tabulka-skore'!N149,")"))</f>
        <v/>
      </c>
      <c r="O149" s="370" t="str">
        <f>IF([1]Tabulka!O149="","",CONCATENATE([1]Tabulka!O149,CHAR(10),"(",'[1]Tabulka-skore'!O149,")"))</f>
        <v/>
      </c>
      <c r="P149" s="371" t="str">
        <f>IF([1]Tabulka!P149="","",IFERROR(CONCATENATE(ROUND([1]Tabulka!P149,2),CHAR(10),"(",ROUND('[1]Tabulka-skore'!P149,2),")"),""))</f>
        <v/>
      </c>
      <c r="Q149" s="372" t="str">
        <f>[1]Tabulka!Q149</f>
        <v/>
      </c>
      <c r="R149" s="373" t="str">
        <f>[1]Tabulka!R149</f>
        <v/>
      </c>
      <c r="S149" s="374" t="str">
        <f>IF([1]Tabulka!S149="","",CONCATENATE([1]Tabulka!S149,":",CHAR(10),"(",'[1]Tabulka-skore'!S149,":"))</f>
        <v/>
      </c>
      <c r="T149" s="375" t="str">
        <f>IF([1]Tabulka!T149="","",CONCATENATE([1]Tabulka!T149,CHAR(10),'[1]Tabulka-skore'!T149,")"))</f>
        <v/>
      </c>
      <c r="U149" s="376" t="str">
        <f>IF([1]Tabulka!U149="","",CONCATENATE([1]Tabulka!U149,CHAR(10),"(",'[1]Tabulka-skore'!U149,")"))</f>
        <v/>
      </c>
      <c r="V149" s="377" t="str">
        <f>IF([1]Tabulka!V149="","",IFERROR(CONCATENATE(ROUND([1]Tabulka!V149,2),CHAR(10),"(",ROUND('[1]Tabulka-skore'!V149,2),")"),""))</f>
        <v/>
      </c>
      <c r="W149" s="378" t="str">
        <f>[1]Tabulka!W149</f>
        <v/>
      </c>
      <c r="X149" s="309"/>
    </row>
    <row r="150" spans="1:24" ht="36" hidden="1" customHeight="1">
      <c r="A150" s="304"/>
      <c r="B150" s="642">
        <v>133</v>
      </c>
      <c r="C150" s="822" t="str">
        <f>VLOOKUP($B150,[1]jednotlivci!$C$5:$G$164,5,0)</f>
        <v/>
      </c>
      <c r="D150" s="480" t="str">
        <f>IF(OR([1]Tabulka!D150=":",[1]Tabulka!D150=""),"",CONCATENATE([1]Tabulka!D150,CHAR(10),"(",'[1]Tabulka-skore'!D150,")"))</f>
        <v/>
      </c>
      <c r="E150" s="493" t="str">
        <f>IF(OR([1]Tabulka!E150=":",[1]Tabulka!E150=""),"",CONCATENATE([1]Tabulka!E150,CHAR(10),"(",'[1]Tabulka-skore'!E150,")"))</f>
        <v/>
      </c>
      <c r="F150" s="823" t="str">
        <f>E149</f>
        <v>N</v>
      </c>
      <c r="G150" s="365" t="str">
        <f>IF(OR([1]Tabulka!G150=":",[1]Tabulka!G150=""),"",CONCATENATE([1]Tabulka!G150,CHAR(10),"(",'[1]Tabulka-skore'!G150,")"))</f>
        <v/>
      </c>
      <c r="H150" s="365" t="str">
        <f>IF(OR([1]Tabulka!H150=":",[1]Tabulka!H150=""),"",CONCATENATE([1]Tabulka!H150,CHAR(10),"(",'[1]Tabulka-skore'!H150,")"))</f>
        <v/>
      </c>
      <c r="I150" s="365" t="str">
        <f>IF(OR([1]Tabulka!I150=":",[1]Tabulka!I150=""),"",CONCATENATE([1]Tabulka!I150,CHAR(10),"(",'[1]Tabulka-skore'!I150,")"))</f>
        <v/>
      </c>
      <c r="J150" s="365" t="str">
        <f>IF(OR([1]Tabulka!J150=":",[1]Tabulka!J150=""),"",CONCATENATE([1]Tabulka!J150,CHAR(10),"(",'[1]Tabulka-skore'!J150,")"))</f>
        <v/>
      </c>
      <c r="K150" s="366" t="str">
        <f>IF(OR([1]Tabulka!K150=":",[1]Tabulka!K150=""),"",CONCATENATE([1]Tabulka!K150,CHAR(10),"(",'[1]Tabulka-skore'!K150,")"))</f>
        <v/>
      </c>
      <c r="L150" s="367" t="str">
        <f>[1]Tabulka!L150</f>
        <v/>
      </c>
      <c r="M150" s="368" t="str">
        <f>IF([1]Tabulka!M150="","",CONCATENATE([1]Tabulka!M150,":",CHAR(10),"(",'[1]Tabulka-skore'!M150,":"))</f>
        <v/>
      </c>
      <c r="N150" s="369" t="str">
        <f>IF([1]Tabulka!N150="","",CONCATENATE([1]Tabulka!N150,CHAR(10),'[1]Tabulka-skore'!N150,")"))</f>
        <v/>
      </c>
      <c r="O150" s="370" t="str">
        <f>IF([1]Tabulka!O150="","",CONCATENATE([1]Tabulka!O150,CHAR(10),"(",'[1]Tabulka-skore'!O150,")"))</f>
        <v/>
      </c>
      <c r="P150" s="371" t="str">
        <f>IF([1]Tabulka!P150="","",IFERROR(CONCATENATE(ROUND([1]Tabulka!P150,2),CHAR(10),"(",ROUND('[1]Tabulka-skore'!P150,2),")"),""))</f>
        <v/>
      </c>
      <c r="Q150" s="372" t="str">
        <f>[1]Tabulka!Q150</f>
        <v/>
      </c>
      <c r="R150" s="373" t="str">
        <f>[1]Tabulka!R150</f>
        <v/>
      </c>
      <c r="S150" s="374" t="str">
        <f>IF([1]Tabulka!S150="","",CONCATENATE([1]Tabulka!S150,":",CHAR(10),"(",'[1]Tabulka-skore'!S150,":"))</f>
        <v/>
      </c>
      <c r="T150" s="375" t="str">
        <f>IF([1]Tabulka!T150="","",CONCATENATE([1]Tabulka!T150,CHAR(10),'[1]Tabulka-skore'!T150,")"))</f>
        <v/>
      </c>
      <c r="U150" s="376" t="str">
        <f>IF([1]Tabulka!U150="","",CONCATENATE([1]Tabulka!U150,CHAR(10),"(",'[1]Tabulka-skore'!U150,")"))</f>
        <v/>
      </c>
      <c r="V150" s="377" t="str">
        <f>IF([1]Tabulka!V150="","",IFERROR(CONCATENATE(ROUND([1]Tabulka!V150,2),CHAR(10),"(",ROUND('[1]Tabulka-skore'!V150,2),")"),""))</f>
        <v/>
      </c>
      <c r="W150" s="378" t="str">
        <f>[1]Tabulka!W150</f>
        <v/>
      </c>
      <c r="X150" s="309"/>
    </row>
    <row r="151" spans="1:24" ht="36" hidden="1" customHeight="1">
      <c r="A151" s="304"/>
      <c r="B151" s="642">
        <v>134</v>
      </c>
      <c r="C151" s="822" t="str">
        <f>VLOOKUP($B151,[1]jednotlivci!$C$5:$G$164,5,0)</f>
        <v/>
      </c>
      <c r="D151" s="480" t="str">
        <f>IF(OR([1]Tabulka!D151=":",[1]Tabulka!D151=""),"",CONCATENATE([1]Tabulka!D151,CHAR(10),"(",'[1]Tabulka-skore'!D151,")"))</f>
        <v/>
      </c>
      <c r="E151" s="493" t="str">
        <f>IF(OR([1]Tabulka!E151=":",[1]Tabulka!E151=""),"",CONCATENATE([1]Tabulka!E151,CHAR(10),"(",'[1]Tabulka-skore'!E151,")"))</f>
        <v/>
      </c>
      <c r="F151" s="493" t="str">
        <f>IF(OR([1]Tabulka!F151=":",[1]Tabulka!F151=""),"",CONCATENATE([1]Tabulka!F151,CHAR(10),"(",'[1]Tabulka-skore'!F151,")"))</f>
        <v/>
      </c>
      <c r="G151" s="823" t="str">
        <f>F150</f>
        <v>N</v>
      </c>
      <c r="H151" s="365" t="str">
        <f>IF(OR([1]Tabulka!H151=":",[1]Tabulka!H151=""),"",CONCATENATE([1]Tabulka!H151,CHAR(10),"(",'[1]Tabulka-skore'!H151,")"))</f>
        <v/>
      </c>
      <c r="I151" s="365" t="str">
        <f>IF(OR([1]Tabulka!I151=":",[1]Tabulka!I151=""),"",CONCATENATE([1]Tabulka!I151,CHAR(10),"(",'[1]Tabulka-skore'!I151,")"))</f>
        <v/>
      </c>
      <c r="J151" s="365" t="str">
        <f>IF(OR([1]Tabulka!J151=":",[1]Tabulka!J151=""),"",CONCATENATE([1]Tabulka!J151,CHAR(10),"(",'[1]Tabulka-skore'!J151,")"))</f>
        <v/>
      </c>
      <c r="K151" s="366" t="str">
        <f>IF(OR([1]Tabulka!K151=":",[1]Tabulka!K151=""),"",CONCATENATE([1]Tabulka!K151,CHAR(10),"(",'[1]Tabulka-skore'!K151,")"))</f>
        <v/>
      </c>
      <c r="L151" s="367" t="str">
        <f>[1]Tabulka!L151</f>
        <v/>
      </c>
      <c r="M151" s="368" t="str">
        <f>IF([1]Tabulka!M151="","",CONCATENATE([1]Tabulka!M151,":",CHAR(10),"(",'[1]Tabulka-skore'!M151,":"))</f>
        <v/>
      </c>
      <c r="N151" s="369" t="str">
        <f>IF([1]Tabulka!N151="","",CONCATENATE([1]Tabulka!N151,CHAR(10),'[1]Tabulka-skore'!N151,")"))</f>
        <v/>
      </c>
      <c r="O151" s="370" t="str">
        <f>IF([1]Tabulka!O151="","",CONCATENATE([1]Tabulka!O151,CHAR(10),"(",'[1]Tabulka-skore'!O151,")"))</f>
        <v/>
      </c>
      <c r="P151" s="371" t="str">
        <f>IF([1]Tabulka!P151="","",IFERROR(CONCATENATE(ROUND([1]Tabulka!P151,2),CHAR(10),"(",ROUND('[1]Tabulka-skore'!P151,2),")"),""))</f>
        <v/>
      </c>
      <c r="Q151" s="372" t="str">
        <f>[1]Tabulka!Q151</f>
        <v/>
      </c>
      <c r="R151" s="373" t="str">
        <f>[1]Tabulka!R151</f>
        <v/>
      </c>
      <c r="S151" s="374" t="str">
        <f>IF([1]Tabulka!S151="","",CONCATENATE([1]Tabulka!S151,":",CHAR(10),"(",'[1]Tabulka-skore'!S151,":"))</f>
        <v/>
      </c>
      <c r="T151" s="375" t="str">
        <f>IF([1]Tabulka!T151="","",CONCATENATE([1]Tabulka!T151,CHAR(10),'[1]Tabulka-skore'!T151,")"))</f>
        <v/>
      </c>
      <c r="U151" s="376" t="str">
        <f>IF([1]Tabulka!U151="","",CONCATENATE([1]Tabulka!U151,CHAR(10),"(",'[1]Tabulka-skore'!U151,")"))</f>
        <v/>
      </c>
      <c r="V151" s="377" t="str">
        <f>IF([1]Tabulka!V151="","",IFERROR(CONCATENATE(ROUND([1]Tabulka!V151,2),CHAR(10),"(",ROUND('[1]Tabulka-skore'!V151,2),")"),""))</f>
        <v/>
      </c>
      <c r="W151" s="378" t="str">
        <f>[1]Tabulka!W151</f>
        <v/>
      </c>
      <c r="X151" s="309"/>
    </row>
    <row r="152" spans="1:24" ht="36" hidden="1" customHeight="1">
      <c r="A152" s="304"/>
      <c r="B152" s="642">
        <v>135</v>
      </c>
      <c r="C152" s="822" t="str">
        <f>VLOOKUP($B152,[1]jednotlivci!$C$5:$G$164,5,0)</f>
        <v/>
      </c>
      <c r="D152" s="480" t="str">
        <f>IF(OR([1]Tabulka!D152=":",[1]Tabulka!D152=""),"",CONCATENATE([1]Tabulka!D152,CHAR(10),"(",'[1]Tabulka-skore'!D152,")"))</f>
        <v/>
      </c>
      <c r="E152" s="493" t="str">
        <f>IF(OR([1]Tabulka!E152=":",[1]Tabulka!E152=""),"",CONCATENATE([1]Tabulka!E152,CHAR(10),"(",'[1]Tabulka-skore'!E152,")"))</f>
        <v/>
      </c>
      <c r="F152" s="493" t="str">
        <f>IF(OR([1]Tabulka!F152=":",[1]Tabulka!F152=""),"",CONCATENATE([1]Tabulka!F152,CHAR(10),"(",'[1]Tabulka-skore'!F152,")"))</f>
        <v/>
      </c>
      <c r="G152" s="493" t="str">
        <f>IF(OR([1]Tabulka!G152=":",[1]Tabulka!G152=""),"",CONCATENATE([1]Tabulka!G152,CHAR(10),"(",'[1]Tabulka-skore'!G152,")"))</f>
        <v/>
      </c>
      <c r="H152" s="823" t="str">
        <f>G151</f>
        <v>N</v>
      </c>
      <c r="I152" s="365" t="str">
        <f>IF(OR([1]Tabulka!I152=":",[1]Tabulka!I152=""),"",CONCATENATE([1]Tabulka!I152,CHAR(10),"(",'[1]Tabulka-skore'!I152,")"))</f>
        <v/>
      </c>
      <c r="J152" s="365" t="str">
        <f>IF(OR([1]Tabulka!J152=":",[1]Tabulka!J152=""),"",CONCATENATE([1]Tabulka!J152,CHAR(10),"(",'[1]Tabulka-skore'!J152,")"))</f>
        <v/>
      </c>
      <c r="K152" s="366" t="str">
        <f>IF(OR([1]Tabulka!K152=":",[1]Tabulka!K152=""),"",CONCATENATE([1]Tabulka!K152,CHAR(10),"(",'[1]Tabulka-skore'!K152,")"))</f>
        <v/>
      </c>
      <c r="L152" s="367" t="str">
        <f>[1]Tabulka!L152</f>
        <v/>
      </c>
      <c r="M152" s="368" t="str">
        <f>IF([1]Tabulka!M152="","",CONCATENATE([1]Tabulka!M152,":",CHAR(10),"(",'[1]Tabulka-skore'!M152,":"))</f>
        <v/>
      </c>
      <c r="N152" s="369" t="str">
        <f>IF([1]Tabulka!N152="","",CONCATENATE([1]Tabulka!N152,CHAR(10),'[1]Tabulka-skore'!N152,")"))</f>
        <v/>
      </c>
      <c r="O152" s="370" t="str">
        <f>IF([1]Tabulka!O152="","",CONCATENATE([1]Tabulka!O152,CHAR(10),"(",'[1]Tabulka-skore'!O152,")"))</f>
        <v/>
      </c>
      <c r="P152" s="371" t="str">
        <f>IF([1]Tabulka!P152="","",IFERROR(CONCATENATE(ROUND([1]Tabulka!P152,2),CHAR(10),"(",ROUND('[1]Tabulka-skore'!P152,2),")"),""))</f>
        <v/>
      </c>
      <c r="Q152" s="372" t="str">
        <f>[1]Tabulka!Q152</f>
        <v/>
      </c>
      <c r="R152" s="376" t="str">
        <f>[1]Tabulka!R152</f>
        <v/>
      </c>
      <c r="S152" s="374" t="str">
        <f>IF([1]Tabulka!S152="","",CONCATENATE([1]Tabulka!S152,":",CHAR(10),"(",'[1]Tabulka-skore'!S152,":"))</f>
        <v/>
      </c>
      <c r="T152" s="375" t="str">
        <f>IF([1]Tabulka!T152="","",CONCATENATE([1]Tabulka!T152,CHAR(10),'[1]Tabulka-skore'!T152,")"))</f>
        <v/>
      </c>
      <c r="U152" s="376" t="str">
        <f>IF([1]Tabulka!U152="","",CONCATENATE([1]Tabulka!U152,CHAR(10),"(",'[1]Tabulka-skore'!U152,")"))</f>
        <v/>
      </c>
      <c r="V152" s="377" t="str">
        <f>IF([1]Tabulka!V152="","",IFERROR(CONCATENATE(ROUND([1]Tabulka!V152,2),CHAR(10),"(",ROUND('[1]Tabulka-skore'!V152,2),")"),""))</f>
        <v/>
      </c>
      <c r="W152" s="378" t="str">
        <f>[1]Tabulka!W152</f>
        <v/>
      </c>
      <c r="X152" s="309"/>
    </row>
    <row r="153" spans="1:24" ht="36" hidden="1" customHeight="1">
      <c r="A153" s="304"/>
      <c r="B153" s="642">
        <v>136</v>
      </c>
      <c r="C153" s="822" t="str">
        <f>VLOOKUP($B153,[1]jednotlivci!$C$5:$G$164,5,0)</f>
        <v/>
      </c>
      <c r="D153" s="480" t="str">
        <f>IF(OR([1]Tabulka!D153=":",[1]Tabulka!D153=""),"",CONCATENATE([1]Tabulka!D153,CHAR(10),"(",'[1]Tabulka-skore'!D153,")"))</f>
        <v/>
      </c>
      <c r="E153" s="493" t="str">
        <f>IF(OR([1]Tabulka!E153=":",[1]Tabulka!E153=""),"",CONCATENATE([1]Tabulka!E153,CHAR(10),"(",'[1]Tabulka-skore'!E153,")"))</f>
        <v/>
      </c>
      <c r="F153" s="493" t="str">
        <f>IF(OR([1]Tabulka!F153=":",[1]Tabulka!F153=""),"",CONCATENATE([1]Tabulka!F153,CHAR(10),"(",'[1]Tabulka-skore'!F153,")"))</f>
        <v/>
      </c>
      <c r="G153" s="493" t="str">
        <f>IF(OR([1]Tabulka!G153=":",[1]Tabulka!G153=""),"",CONCATENATE([1]Tabulka!G153,CHAR(10),"(",'[1]Tabulka-skore'!G153,")"))</f>
        <v/>
      </c>
      <c r="H153" s="493" t="str">
        <f>IF(OR([1]Tabulka!H153=":",[1]Tabulka!H153=""),"",CONCATENATE([1]Tabulka!H153,CHAR(10),"(",'[1]Tabulka-skore'!H153,")"))</f>
        <v/>
      </c>
      <c r="I153" s="823" t="str">
        <f>H152</f>
        <v>N</v>
      </c>
      <c r="J153" s="365" t="str">
        <f>IF(OR([1]Tabulka!J153=":",[1]Tabulka!J153=""),"",CONCATENATE([1]Tabulka!J153,CHAR(10),"(",'[1]Tabulka-skore'!J153,")"))</f>
        <v/>
      </c>
      <c r="K153" s="366" t="str">
        <f>IF(OR([1]Tabulka!K153=":",[1]Tabulka!K153=""),"",CONCATENATE([1]Tabulka!K153,CHAR(10),"(",'[1]Tabulka-skore'!K153,")"))</f>
        <v/>
      </c>
      <c r="L153" s="367" t="str">
        <f>[1]Tabulka!L153</f>
        <v/>
      </c>
      <c r="M153" s="368" t="str">
        <f>IF([1]Tabulka!M153="","",CONCATENATE([1]Tabulka!M153,":",CHAR(10),"(",'[1]Tabulka-skore'!M153,":"))</f>
        <v/>
      </c>
      <c r="N153" s="369" t="str">
        <f>IF([1]Tabulka!N153="","",CONCATENATE([1]Tabulka!N153,CHAR(10),'[1]Tabulka-skore'!N153,")"))</f>
        <v/>
      </c>
      <c r="O153" s="370" t="str">
        <f>IF([1]Tabulka!O153="","",CONCATENATE([1]Tabulka!O153,CHAR(10),"(",'[1]Tabulka-skore'!O153,")"))</f>
        <v/>
      </c>
      <c r="P153" s="371" t="str">
        <f>IF([1]Tabulka!P153="","",IFERROR(CONCATENATE(ROUND([1]Tabulka!P153,2),CHAR(10),"(",ROUND('[1]Tabulka-skore'!P153,2),")"),""))</f>
        <v/>
      </c>
      <c r="Q153" s="372" t="str">
        <f>[1]Tabulka!Q153</f>
        <v/>
      </c>
      <c r="R153" s="376" t="str">
        <f>[1]Tabulka!R153</f>
        <v/>
      </c>
      <c r="S153" s="374" t="str">
        <f>IF([1]Tabulka!S153="","",CONCATENATE([1]Tabulka!S153,":",CHAR(10),"(",'[1]Tabulka-skore'!S153,":"))</f>
        <v/>
      </c>
      <c r="T153" s="375" t="str">
        <f>IF([1]Tabulka!T153="","",CONCATENATE([1]Tabulka!T153,CHAR(10),'[1]Tabulka-skore'!T153,")"))</f>
        <v/>
      </c>
      <c r="U153" s="376" t="str">
        <f>IF([1]Tabulka!U153="","",CONCATENATE([1]Tabulka!U153,CHAR(10),"(",'[1]Tabulka-skore'!U153,")"))</f>
        <v/>
      </c>
      <c r="V153" s="377" t="str">
        <f>IF([1]Tabulka!V153="","",IFERROR(CONCATENATE(ROUND([1]Tabulka!V153,2),CHAR(10),"(",ROUND('[1]Tabulka-skore'!V153,2),")"),""))</f>
        <v/>
      </c>
      <c r="W153" s="378" t="str">
        <f>[1]Tabulka!W153</f>
        <v/>
      </c>
      <c r="X153" s="309"/>
    </row>
    <row r="154" spans="1:24" ht="36" hidden="1" customHeight="1">
      <c r="A154" s="304"/>
      <c r="B154" s="642">
        <v>137</v>
      </c>
      <c r="C154" s="822" t="str">
        <f>VLOOKUP($B154,[1]jednotlivci!$C$5:$G$164,5,0)</f>
        <v/>
      </c>
      <c r="D154" s="480" t="str">
        <f>IF(OR([1]Tabulka!D154=":",[1]Tabulka!D154=""),"",CONCATENATE([1]Tabulka!D154,CHAR(10),"(",'[1]Tabulka-skore'!D154,")"))</f>
        <v/>
      </c>
      <c r="E154" s="493" t="str">
        <f>IF(OR([1]Tabulka!E154=":",[1]Tabulka!E154=""),"",CONCATENATE([1]Tabulka!E154,CHAR(10),"(",'[1]Tabulka-skore'!E154,")"))</f>
        <v/>
      </c>
      <c r="F154" s="493" t="str">
        <f>IF(OR([1]Tabulka!F154=":",[1]Tabulka!F154=""),"",CONCATENATE([1]Tabulka!F154,CHAR(10),"(",'[1]Tabulka-skore'!F154,")"))</f>
        <v/>
      </c>
      <c r="G154" s="493" t="str">
        <f>IF(OR([1]Tabulka!G154=":",[1]Tabulka!G154=""),"",CONCATENATE([1]Tabulka!G154,CHAR(10),"(",'[1]Tabulka-skore'!G154,")"))</f>
        <v/>
      </c>
      <c r="H154" s="493" t="str">
        <f>IF(OR([1]Tabulka!H154=":",[1]Tabulka!H154=""),"",CONCATENATE([1]Tabulka!H154,CHAR(10),"(",'[1]Tabulka-skore'!H154,")"))</f>
        <v/>
      </c>
      <c r="I154" s="493" t="str">
        <f>IF(OR([1]Tabulka!I154=":",[1]Tabulka!I154=""),"",CONCATENATE([1]Tabulka!I154,CHAR(10),"(",'[1]Tabulka-skore'!I154,")"))</f>
        <v/>
      </c>
      <c r="J154" s="823" t="str">
        <f>I153</f>
        <v>N</v>
      </c>
      <c r="K154" s="366" t="str">
        <f>IF(OR([1]Tabulka!K154=":",[1]Tabulka!K154=""),"",CONCATENATE([1]Tabulka!K154,CHAR(10),"(",'[1]Tabulka-skore'!K154,")"))</f>
        <v/>
      </c>
      <c r="L154" s="367" t="str">
        <f>[1]Tabulka!L154</f>
        <v/>
      </c>
      <c r="M154" s="368" t="str">
        <f>IF([1]Tabulka!M154="","",CONCATENATE([1]Tabulka!M154,":",CHAR(10),"(",'[1]Tabulka-skore'!M154,":"))</f>
        <v/>
      </c>
      <c r="N154" s="369" t="str">
        <f>IF([1]Tabulka!N154="","",CONCATENATE([1]Tabulka!N154,CHAR(10),'[1]Tabulka-skore'!N154,")"))</f>
        <v/>
      </c>
      <c r="O154" s="370" t="str">
        <f>IF([1]Tabulka!O154="","",CONCATENATE([1]Tabulka!O154,CHAR(10),"(",'[1]Tabulka-skore'!O154,")"))</f>
        <v/>
      </c>
      <c r="P154" s="371" t="str">
        <f>IF([1]Tabulka!P154="","",IFERROR(CONCATENATE(ROUND([1]Tabulka!P154,2),CHAR(10),"(",ROUND('[1]Tabulka-skore'!P154,2),")"),""))</f>
        <v/>
      </c>
      <c r="Q154" s="372" t="str">
        <f>[1]Tabulka!Q154</f>
        <v/>
      </c>
      <c r="R154" s="376" t="str">
        <f>[1]Tabulka!R154</f>
        <v/>
      </c>
      <c r="S154" s="374" t="str">
        <f>IF([1]Tabulka!S154="","",CONCATENATE([1]Tabulka!S154,":",CHAR(10),"(",'[1]Tabulka-skore'!S154,":"))</f>
        <v/>
      </c>
      <c r="T154" s="375" t="str">
        <f>IF([1]Tabulka!T154="","",CONCATENATE([1]Tabulka!T154,CHAR(10),'[1]Tabulka-skore'!T154,")"))</f>
        <v/>
      </c>
      <c r="U154" s="376" t="str">
        <f>IF([1]Tabulka!U154="","",CONCATENATE([1]Tabulka!U154,CHAR(10),"(",'[1]Tabulka-skore'!U154,")"))</f>
        <v/>
      </c>
      <c r="V154" s="377" t="str">
        <f>IF([1]Tabulka!V154="","",IFERROR(CONCATENATE(ROUND([1]Tabulka!V154,2),CHAR(10),"(",ROUND('[1]Tabulka-skore'!V154,2),")"),""))</f>
        <v/>
      </c>
      <c r="W154" s="378" t="str">
        <f>[1]Tabulka!W154</f>
        <v/>
      </c>
      <c r="X154" s="309"/>
    </row>
    <row r="155" spans="1:24" ht="33.75" hidden="1" customHeight="1">
      <c r="A155" s="304"/>
      <c r="B155" s="642">
        <v>138</v>
      </c>
      <c r="C155" s="647" t="str">
        <f>VLOOKUP($B155,[1]jednotlivci!$C$5:$G$164,5,0)</f>
        <v/>
      </c>
      <c r="D155" s="505" t="str">
        <f>IF(OR([1]Tabulka!D155=":",[1]Tabulka!D155=""),"",CONCATENATE([1]Tabulka!D155,CHAR(10),"(",'[1]Tabulka-skore'!D155,")"))</f>
        <v/>
      </c>
      <c r="E155" s="506" t="str">
        <f>IF(OR([1]Tabulka!E155=":",[1]Tabulka!E155=""),"",CONCATENATE([1]Tabulka!E155,CHAR(10),"(",'[1]Tabulka-skore'!E155,")"))</f>
        <v/>
      </c>
      <c r="F155" s="506" t="str">
        <f>IF(OR([1]Tabulka!F155=":",[1]Tabulka!F155=""),"",CONCATENATE([1]Tabulka!F155,CHAR(10),"(",'[1]Tabulka-skore'!F155,")"))</f>
        <v/>
      </c>
      <c r="G155" s="506" t="str">
        <f>IF(OR([1]Tabulka!G155=":",[1]Tabulka!G155=""),"",CONCATENATE([1]Tabulka!G155,CHAR(10),"(",'[1]Tabulka-skore'!G155,")"))</f>
        <v/>
      </c>
      <c r="H155" s="506" t="str">
        <f>IF(OR([1]Tabulka!H155=":",[1]Tabulka!H155=""),"",CONCATENATE([1]Tabulka!H155,CHAR(10),"(",'[1]Tabulka-skore'!H155,")"))</f>
        <v/>
      </c>
      <c r="I155" s="506" t="str">
        <f>IF(OR([1]Tabulka!I155=":",[1]Tabulka!I155=""),"",CONCATENATE([1]Tabulka!I155,CHAR(10),"(",'[1]Tabulka-skore'!I155,")"))</f>
        <v/>
      </c>
      <c r="J155" s="506" t="str">
        <f>IF(OR([1]Tabulka!J155=":",[1]Tabulka!J155=""),"",CONCATENATE([1]Tabulka!J155,CHAR(10),"(",'[1]Tabulka-skore'!J155,")"))</f>
        <v/>
      </c>
      <c r="K155" s="652" t="str">
        <f>J154</f>
        <v>N</v>
      </c>
      <c r="L155" s="400" t="str">
        <f>[1]Tabulka!L155</f>
        <v/>
      </c>
      <c r="M155" s="689" t="str">
        <f>IF([1]Tabulka!M155="","",CONCATENATE([1]Tabulka!M155,":",CHAR(10),"(",'[1]Tabulka-skore'!M155,":"))</f>
        <v/>
      </c>
      <c r="N155" s="690" t="str">
        <f>IF([1]Tabulka!N155="","",CONCATENATE([1]Tabulka!N155,CHAR(10),'[1]Tabulka-skore'!N155,")"))</f>
        <v/>
      </c>
      <c r="O155" s="691" t="str">
        <f>IF([1]Tabulka!O155="","",CONCATENATE([1]Tabulka!O155,CHAR(10),"(",'[1]Tabulka-skore'!O155,")"))</f>
        <v/>
      </c>
      <c r="P155" s="692" t="str">
        <f>IF([1]Tabulka!P155="","",IFERROR(CONCATENATE(ROUND([1]Tabulka!P155,2),CHAR(10),"(",ROUND('[1]Tabulka-skore'!P155,2),")"),""))</f>
        <v/>
      </c>
      <c r="Q155" s="405" t="str">
        <f>[1]Tabulka!Q155</f>
        <v/>
      </c>
      <c r="R155" s="406" t="str">
        <f>[1]Tabulka!R155</f>
        <v/>
      </c>
      <c r="S155" s="407" t="str">
        <f>IF([1]Tabulka!S155="","",CONCATENATE([1]Tabulka!S155,":",CHAR(10),"(",'[1]Tabulka-skore'!S155,":"))</f>
        <v/>
      </c>
      <c r="T155" s="408" t="str">
        <f>IF([1]Tabulka!T155="","",CONCATENATE([1]Tabulka!T155,CHAR(10),'[1]Tabulka-skore'!T155,")"))</f>
        <v/>
      </c>
      <c r="U155" s="406" t="str">
        <f>IF([1]Tabulka!U155="","",CONCATENATE([1]Tabulka!U155,CHAR(10),"(",'[1]Tabulka-skore'!U155,")"))</f>
        <v/>
      </c>
      <c r="V155" s="409" t="str">
        <f>IF([1]Tabulka!V155="","",IFERROR(CONCATENATE(ROUND([1]Tabulka!V155,2),CHAR(10),"(",ROUND('[1]Tabulka-skore'!V155,2),")"),""))</f>
        <v/>
      </c>
      <c r="W155" s="378" t="str">
        <f>[1]Tabulka!W155</f>
        <v/>
      </c>
      <c r="X155" s="309"/>
    </row>
    <row r="156" spans="1:24" ht="5" hidden="1" customHeight="1">
      <c r="A156" s="424"/>
      <c r="B156" s="424"/>
      <c r="C156" s="425"/>
      <c r="D156" s="426"/>
      <c r="E156" s="426"/>
      <c r="F156" s="426"/>
      <c r="G156" s="426"/>
      <c r="H156" s="426"/>
      <c r="I156" s="426"/>
      <c r="J156" s="426"/>
      <c r="K156" s="427"/>
      <c r="L156" s="428"/>
      <c r="M156" s="429"/>
      <c r="N156" s="430"/>
      <c r="O156" s="431"/>
      <c r="P156" s="431"/>
      <c r="Q156" s="432"/>
      <c r="R156" s="433"/>
      <c r="S156" s="434"/>
      <c r="T156" s="435"/>
      <c r="U156" s="433"/>
      <c r="V156" s="433"/>
      <c r="W156" s="433"/>
      <c r="X156" s="436"/>
    </row>
    <row r="157" spans="1:24" ht="5" hidden="1" customHeight="1">
      <c r="A157" s="304"/>
      <c r="B157" s="304"/>
      <c r="C157" s="306"/>
      <c r="D157" s="437"/>
      <c r="E157" s="437"/>
      <c r="F157" s="437"/>
      <c r="G157" s="437"/>
      <c r="H157" s="437"/>
      <c r="I157" s="437"/>
      <c r="J157" s="437"/>
      <c r="K157" s="438"/>
      <c r="L157" s="439"/>
      <c r="M157" s="440"/>
      <c r="N157" s="441"/>
      <c r="O157" s="439"/>
      <c r="P157" s="439"/>
      <c r="Q157" s="308"/>
      <c r="R157" s="442"/>
      <c r="S157" s="443"/>
      <c r="T157" s="444"/>
      <c r="U157" s="308"/>
      <c r="V157" s="308"/>
      <c r="W157" s="308"/>
      <c r="X157" s="309"/>
    </row>
    <row r="158" spans="1:24" ht="48.75" hidden="1" customHeight="1">
      <c r="A158" s="304"/>
      <c r="B158" s="653"/>
      <c r="C158" s="654" t="str">
        <f>D160</f>
        <v>O</v>
      </c>
      <c r="D158" s="824" t="str">
        <f>C160</f>
        <v/>
      </c>
      <c r="E158" s="657" t="str">
        <f>C161</f>
        <v/>
      </c>
      <c r="F158" s="657" t="str">
        <f>C162</f>
        <v/>
      </c>
      <c r="G158" s="657" t="str">
        <f>C163</f>
        <v/>
      </c>
      <c r="H158" s="657" t="str">
        <f>C164</f>
        <v/>
      </c>
      <c r="I158" s="657" t="str">
        <f>C165</f>
        <v/>
      </c>
      <c r="J158" s="657" t="str">
        <f>C166</f>
        <v/>
      </c>
      <c r="K158" s="657" t="str">
        <f>C167</f>
        <v/>
      </c>
      <c r="L158" s="658" t="s">
        <v>358</v>
      </c>
      <c r="M158" s="659" t="s">
        <v>359</v>
      </c>
      <c r="N158" s="659"/>
      <c r="O158" s="660" t="s">
        <v>360</v>
      </c>
      <c r="P158" s="661" t="s">
        <v>361</v>
      </c>
      <c r="Q158" s="623" t="s">
        <v>362</v>
      </c>
      <c r="R158" s="624" t="s">
        <v>363</v>
      </c>
      <c r="S158" s="625" t="s">
        <v>364</v>
      </c>
      <c r="T158" s="625"/>
      <c r="U158" s="624" t="s">
        <v>365</v>
      </c>
      <c r="V158" s="662" t="s">
        <v>366</v>
      </c>
      <c r="W158" s="663" t="s">
        <v>367</v>
      </c>
      <c r="X158" s="309"/>
    </row>
    <row r="159" spans="1:24" ht="11.25" hidden="1" customHeight="1">
      <c r="A159" s="304"/>
      <c r="B159" s="329" t="str">
        <f>VLOOKUP(B160-1,'[1]pravidla turnaje'!$A$64:$B$83,2,0)</f>
        <v>O</v>
      </c>
      <c r="C159" s="664"/>
      <c r="D159" s="665">
        <f>B160</f>
        <v>141</v>
      </c>
      <c r="E159" s="333">
        <f>B161</f>
        <v>142</v>
      </c>
      <c r="F159" s="333">
        <f>B162</f>
        <v>143</v>
      </c>
      <c r="G159" s="333">
        <f>B163</f>
        <v>144</v>
      </c>
      <c r="H159" s="333">
        <f>B164</f>
        <v>145</v>
      </c>
      <c r="I159" s="666">
        <f>B165</f>
        <v>146</v>
      </c>
      <c r="J159" s="666">
        <f>B166</f>
        <v>147</v>
      </c>
      <c r="K159" s="666">
        <f>B167</f>
        <v>148</v>
      </c>
      <c r="L159" s="667"/>
      <c r="M159" s="668"/>
      <c r="N159" s="668"/>
      <c r="O159" s="669"/>
      <c r="P159" s="670"/>
      <c r="Q159" s="817" t="s">
        <v>368</v>
      </c>
      <c r="R159" s="818"/>
      <c r="S159" s="818"/>
      <c r="T159" s="818"/>
      <c r="U159" s="818"/>
      <c r="V159" s="825"/>
      <c r="W159" s="674"/>
      <c r="X159" s="309"/>
    </row>
    <row r="160" spans="1:24" ht="34.5" hidden="1" customHeight="1">
      <c r="A160" s="304"/>
      <c r="B160" s="675">
        <v>141</v>
      </c>
      <c r="C160" s="826" t="str">
        <f>VLOOKUP($B160,[1]jednotlivci!$C$5:$G$164,5,0)</f>
        <v/>
      </c>
      <c r="D160" s="827" t="str">
        <f>B159</f>
        <v>O</v>
      </c>
      <c r="E160" s="347" t="str">
        <f>IF(OR([1]Tabulka!E160=":",[1]Tabulka!E160=""),"",CONCATENATE([1]Tabulka!E160,CHAR(10),"(",'[1]Tabulka-skore'!E160,")"))</f>
        <v/>
      </c>
      <c r="F160" s="347" t="str">
        <f>IF(OR([1]Tabulka!F160=":",[1]Tabulka!F160=""),"",CONCATENATE([1]Tabulka!F160,CHAR(10),"(",'[1]Tabulka-skore'!F160,")"))</f>
        <v/>
      </c>
      <c r="G160" s="347" t="str">
        <f>IF(OR([1]Tabulka!G160=":",[1]Tabulka!G160=""),"",CONCATENATE([1]Tabulka!G160,CHAR(10),"(",'[1]Tabulka-skore'!G160,")"))</f>
        <v/>
      </c>
      <c r="H160" s="347" t="str">
        <f>IF(OR([1]Tabulka!H160=":",[1]Tabulka!H160=""),"",CONCATENATE([1]Tabulka!H160,CHAR(10),"(",'[1]Tabulka-skore'!H160,")"))</f>
        <v/>
      </c>
      <c r="I160" s="347" t="str">
        <f>IF(OR([1]Tabulka!I160=":",[1]Tabulka!I160=""),"",CONCATENATE([1]Tabulka!I160,CHAR(10),"(",'[1]Tabulka-skore'!I160,")"))</f>
        <v/>
      </c>
      <c r="J160" s="347" t="str">
        <f>IF(OR([1]Tabulka!J160=":",[1]Tabulka!J160=""),"",CONCATENATE([1]Tabulka!J160,CHAR(10),"(",'[1]Tabulka-skore'!J160,")"))</f>
        <v/>
      </c>
      <c r="K160" s="348" t="str">
        <f>IF(OR([1]Tabulka!K160=":",[1]Tabulka!K160=""),"",CONCATENATE([1]Tabulka!K160,CHAR(10),"(",'[1]Tabulka-skore'!K160,")"))</f>
        <v/>
      </c>
      <c r="L160" s="349" t="str">
        <f>[1]Tabulka!L160</f>
        <v/>
      </c>
      <c r="M160" s="350" t="str">
        <f>IF([1]Tabulka!M160="","",CONCATENATE([1]Tabulka!M160,":",CHAR(10),"(",'[1]Tabulka-skore'!M160,":"))</f>
        <v/>
      </c>
      <c r="N160" s="351" t="str">
        <f>IF([1]Tabulka!N160="","",CONCATENATE([1]Tabulka!N160,CHAR(10),'[1]Tabulka-skore'!N160,")"))</f>
        <v/>
      </c>
      <c r="O160" s="352" t="str">
        <f>IF([1]Tabulka!O160="","",CONCATENATE([1]Tabulka!O160,CHAR(10),"(",'[1]Tabulka-skore'!O160,")"))</f>
        <v/>
      </c>
      <c r="P160" s="353" t="str">
        <f>IF([1]Tabulka!P160="","",IFERROR(CONCATENATE(ROUND([1]Tabulka!P160,2),CHAR(10),"(",ROUND('[1]Tabulka-skore'!P160,2),")"),""))</f>
        <v/>
      </c>
      <c r="Q160" s="354" t="str">
        <f>[1]Tabulka!Q160</f>
        <v/>
      </c>
      <c r="R160" s="355" t="str">
        <f>[1]Tabulka!R160</f>
        <v/>
      </c>
      <c r="S160" s="356" t="str">
        <f>IF([1]Tabulka!S160="","",CONCATENATE([1]Tabulka!S160,":",CHAR(10),"(",'[1]Tabulka-skore'!S160,":"))</f>
        <v/>
      </c>
      <c r="T160" s="357" t="str">
        <f>IF([1]Tabulka!T160="","",CONCATENATE([1]Tabulka!T160,CHAR(10),'[1]Tabulka-skore'!T160,")"))</f>
        <v/>
      </c>
      <c r="U160" s="358" t="str">
        <f>IF([1]Tabulka!U160="","",CONCATENATE([1]Tabulka!U160,CHAR(10),"(",'[1]Tabulka-skore'!U160,")"))</f>
        <v/>
      </c>
      <c r="V160" s="359" t="str">
        <f>IF([1]Tabulka!V160="","",IFERROR(CONCATENATE(ROUND([1]Tabulka!V160,2),CHAR(10),"(",ROUND('[1]Tabulka-skore'!V160,2),")"),""))</f>
        <v/>
      </c>
      <c r="W160" s="360" t="str">
        <f>[1]Tabulka!W160</f>
        <v/>
      </c>
      <c r="X160" s="309"/>
    </row>
    <row r="161" spans="1:24" ht="34.5" hidden="1" customHeight="1">
      <c r="A161" s="304"/>
      <c r="B161" s="678">
        <v>142</v>
      </c>
      <c r="C161" s="828" t="str">
        <f>VLOOKUP($B161,[1]jednotlivci!$C$5:$G$164,5,0)</f>
        <v/>
      </c>
      <c r="D161" s="480" t="str">
        <f>IF(OR([1]Tabulka!D161=":",[1]Tabulka!D161=""),"",CONCATENATE([1]Tabulka!D161,CHAR(10),"(",'[1]Tabulka-skore'!D161,")"))</f>
        <v/>
      </c>
      <c r="E161" s="829" t="str">
        <f>D160</f>
        <v>O</v>
      </c>
      <c r="F161" s="365" t="str">
        <f>IF(OR([1]Tabulka!F161=":",[1]Tabulka!F161=""),"",CONCATENATE([1]Tabulka!F161,CHAR(10),"(",'[1]Tabulka-skore'!F161,")"))</f>
        <v/>
      </c>
      <c r="G161" s="365" t="str">
        <f>IF(OR([1]Tabulka!G161=":",[1]Tabulka!G161=""),"",CONCATENATE([1]Tabulka!G161,CHAR(10),"(",'[1]Tabulka-skore'!G161,")"))</f>
        <v/>
      </c>
      <c r="H161" s="365" t="str">
        <f>IF(OR([1]Tabulka!H161=":",[1]Tabulka!H161=""),"",CONCATENATE([1]Tabulka!H161,CHAR(10),"(",'[1]Tabulka-skore'!H161,")"))</f>
        <v/>
      </c>
      <c r="I161" s="365" t="str">
        <f>IF(OR([1]Tabulka!I161=":",[1]Tabulka!I161=""),"",CONCATENATE([1]Tabulka!I161,CHAR(10),"(",'[1]Tabulka-skore'!I161,")"))</f>
        <v/>
      </c>
      <c r="J161" s="365" t="str">
        <f>IF(OR([1]Tabulka!J161=":",[1]Tabulka!J161=""),"",CONCATENATE([1]Tabulka!J161,CHAR(10),"(",'[1]Tabulka-skore'!J161,")"))</f>
        <v/>
      </c>
      <c r="K161" s="366" t="str">
        <f>IF(OR([1]Tabulka!K161=":",[1]Tabulka!K161=""),"",CONCATENATE([1]Tabulka!K161,CHAR(10),"(",'[1]Tabulka-skore'!K161,")"))</f>
        <v/>
      </c>
      <c r="L161" s="367" t="str">
        <f>[1]Tabulka!L161</f>
        <v/>
      </c>
      <c r="M161" s="368" t="str">
        <f>IF([1]Tabulka!M161="","",CONCATENATE([1]Tabulka!M161,":",CHAR(10),"(",'[1]Tabulka-skore'!M161,":"))</f>
        <v/>
      </c>
      <c r="N161" s="369" t="str">
        <f>IF([1]Tabulka!N161="","",CONCATENATE([1]Tabulka!N161,CHAR(10),'[1]Tabulka-skore'!N161,")"))</f>
        <v/>
      </c>
      <c r="O161" s="370" t="str">
        <f>IF([1]Tabulka!O161="","",CONCATENATE([1]Tabulka!O161,CHAR(10),"(",'[1]Tabulka-skore'!O161,")"))</f>
        <v/>
      </c>
      <c r="P161" s="371" t="str">
        <f>IF([1]Tabulka!P161="","",IFERROR(CONCATENATE(ROUND([1]Tabulka!P161,2),CHAR(10),"(",ROUND('[1]Tabulka-skore'!P161,2),")"),""))</f>
        <v/>
      </c>
      <c r="Q161" s="372" t="str">
        <f>[1]Tabulka!Q161</f>
        <v/>
      </c>
      <c r="R161" s="373" t="str">
        <f>[1]Tabulka!R161</f>
        <v/>
      </c>
      <c r="S161" s="374" t="str">
        <f>IF([1]Tabulka!S161="","",CONCATENATE([1]Tabulka!S161,":",CHAR(10),"(",'[1]Tabulka-skore'!S161,":"))</f>
        <v/>
      </c>
      <c r="T161" s="375" t="str">
        <f>IF([1]Tabulka!T161="","",CONCATENATE([1]Tabulka!T161,CHAR(10),'[1]Tabulka-skore'!T161,")"))</f>
        <v/>
      </c>
      <c r="U161" s="376" t="str">
        <f>IF([1]Tabulka!U161="","",CONCATENATE([1]Tabulka!U161,CHAR(10),"(",'[1]Tabulka-skore'!U161,")"))</f>
        <v/>
      </c>
      <c r="V161" s="377" t="str">
        <f>IF([1]Tabulka!V161="","",IFERROR(CONCATENATE(ROUND([1]Tabulka!V161,2),CHAR(10),"(",ROUND('[1]Tabulka-skore'!V161,2),")"),""))</f>
        <v/>
      </c>
      <c r="W161" s="378" t="str">
        <f>[1]Tabulka!W161</f>
        <v/>
      </c>
      <c r="X161" s="309"/>
    </row>
    <row r="162" spans="1:24" ht="34.5" hidden="1" customHeight="1">
      <c r="A162" s="304"/>
      <c r="B162" s="678">
        <v>143</v>
      </c>
      <c r="C162" s="828" t="str">
        <f>VLOOKUP($B162,[1]jednotlivci!$C$5:$G$164,5,0)</f>
        <v/>
      </c>
      <c r="D162" s="480" t="str">
        <f>IF(OR([1]Tabulka!D162=":",[1]Tabulka!D162=""),"",CONCATENATE([1]Tabulka!D162,CHAR(10),"(",'[1]Tabulka-skore'!D162,")"))</f>
        <v/>
      </c>
      <c r="E162" s="493" t="str">
        <f>IF(OR([1]Tabulka!E162=":",[1]Tabulka!E162=""),"",CONCATENATE([1]Tabulka!E162,CHAR(10),"(",'[1]Tabulka-skore'!E162,")"))</f>
        <v/>
      </c>
      <c r="F162" s="829" t="str">
        <f>E161</f>
        <v>O</v>
      </c>
      <c r="G162" s="365" t="str">
        <f>IF(OR([1]Tabulka!G162=":",[1]Tabulka!G162=""),"",CONCATENATE([1]Tabulka!G162,CHAR(10),"(",'[1]Tabulka-skore'!G162,")"))</f>
        <v/>
      </c>
      <c r="H162" s="365" t="str">
        <f>IF(OR([1]Tabulka!H162=":",[1]Tabulka!H162=""),"",CONCATENATE([1]Tabulka!H162,CHAR(10),"(",'[1]Tabulka-skore'!H162,")"))</f>
        <v/>
      </c>
      <c r="I162" s="365" t="str">
        <f>IF(OR([1]Tabulka!I162=":",[1]Tabulka!I162=""),"",CONCATENATE([1]Tabulka!I162,CHAR(10),"(",'[1]Tabulka-skore'!I162,")"))</f>
        <v/>
      </c>
      <c r="J162" s="365" t="str">
        <f>IF(OR([1]Tabulka!J162=":",[1]Tabulka!J162=""),"",CONCATENATE([1]Tabulka!J162,CHAR(10),"(",'[1]Tabulka-skore'!J162,")"))</f>
        <v/>
      </c>
      <c r="K162" s="366" t="str">
        <f>IF(OR([1]Tabulka!K162=":",[1]Tabulka!K162=""),"",CONCATENATE([1]Tabulka!K162,CHAR(10),"(",'[1]Tabulka-skore'!K162,")"))</f>
        <v/>
      </c>
      <c r="L162" s="367" t="str">
        <f>[1]Tabulka!L162</f>
        <v/>
      </c>
      <c r="M162" s="368" t="str">
        <f>IF([1]Tabulka!M162="","",CONCATENATE([1]Tabulka!M162,":",CHAR(10),"(",'[1]Tabulka-skore'!M162,":"))</f>
        <v/>
      </c>
      <c r="N162" s="369" t="str">
        <f>IF([1]Tabulka!N162="","",CONCATENATE([1]Tabulka!N162,CHAR(10),'[1]Tabulka-skore'!N162,")"))</f>
        <v/>
      </c>
      <c r="O162" s="370" t="str">
        <f>IF([1]Tabulka!O162="","",CONCATENATE([1]Tabulka!O162,CHAR(10),"(",'[1]Tabulka-skore'!O162,")"))</f>
        <v/>
      </c>
      <c r="P162" s="371" t="str">
        <f>IF([1]Tabulka!P162="","",IFERROR(CONCATENATE(ROUND([1]Tabulka!P162,2),CHAR(10),"(",ROUND('[1]Tabulka-skore'!P162,2),")"),""))</f>
        <v/>
      </c>
      <c r="Q162" s="372" t="str">
        <f>[1]Tabulka!Q162</f>
        <v/>
      </c>
      <c r="R162" s="373" t="str">
        <f>[1]Tabulka!R162</f>
        <v/>
      </c>
      <c r="S162" s="374" t="str">
        <f>IF([1]Tabulka!S162="","",CONCATENATE([1]Tabulka!S162,":",CHAR(10),"(",'[1]Tabulka-skore'!S162,":"))</f>
        <v/>
      </c>
      <c r="T162" s="375" t="str">
        <f>IF([1]Tabulka!T162="","",CONCATENATE([1]Tabulka!T162,CHAR(10),'[1]Tabulka-skore'!T162,")"))</f>
        <v/>
      </c>
      <c r="U162" s="376" t="str">
        <f>IF([1]Tabulka!U162="","",CONCATENATE([1]Tabulka!U162,CHAR(10),"(",'[1]Tabulka-skore'!U162,")"))</f>
        <v/>
      </c>
      <c r="V162" s="377" t="str">
        <f>IF([1]Tabulka!V162="","",IFERROR(CONCATENATE(ROUND([1]Tabulka!V162,2),CHAR(10),"(",ROUND('[1]Tabulka-skore'!V162,2),")"),""))</f>
        <v/>
      </c>
      <c r="W162" s="378" t="str">
        <f>[1]Tabulka!W162</f>
        <v/>
      </c>
      <c r="X162" s="309"/>
    </row>
    <row r="163" spans="1:24" ht="34.5" hidden="1" customHeight="1">
      <c r="A163" s="304"/>
      <c r="B163" s="678">
        <v>144</v>
      </c>
      <c r="C163" s="828" t="str">
        <f>VLOOKUP($B163,[1]jednotlivci!$C$5:$G$164,5,0)</f>
        <v/>
      </c>
      <c r="D163" s="480" t="str">
        <f>IF(OR([1]Tabulka!D163=":",[1]Tabulka!D163=""),"",CONCATENATE([1]Tabulka!D163,CHAR(10),"(",'[1]Tabulka-skore'!D163,")"))</f>
        <v/>
      </c>
      <c r="E163" s="493" t="str">
        <f>IF(OR([1]Tabulka!E163=":",[1]Tabulka!E163=""),"",CONCATENATE([1]Tabulka!E163,CHAR(10),"(",'[1]Tabulka-skore'!E163,")"))</f>
        <v/>
      </c>
      <c r="F163" s="493" t="str">
        <f>IF(OR([1]Tabulka!F163=":",[1]Tabulka!F163=""),"",CONCATENATE([1]Tabulka!F163,CHAR(10),"(",'[1]Tabulka-skore'!F163,")"))</f>
        <v/>
      </c>
      <c r="G163" s="829" t="str">
        <f>F162</f>
        <v>O</v>
      </c>
      <c r="H163" s="365" t="str">
        <f>IF(OR([1]Tabulka!H163=":",[1]Tabulka!H163=""),"",CONCATENATE([1]Tabulka!H163,CHAR(10),"(",'[1]Tabulka-skore'!H163,")"))</f>
        <v/>
      </c>
      <c r="I163" s="365" t="str">
        <f>IF(OR([1]Tabulka!I163=":",[1]Tabulka!I163=""),"",CONCATENATE([1]Tabulka!I163,CHAR(10),"(",'[1]Tabulka-skore'!I163,")"))</f>
        <v/>
      </c>
      <c r="J163" s="365" t="str">
        <f>IF(OR([1]Tabulka!J163=":",[1]Tabulka!J163=""),"",CONCATENATE([1]Tabulka!J163,CHAR(10),"(",'[1]Tabulka-skore'!J163,")"))</f>
        <v/>
      </c>
      <c r="K163" s="366" t="str">
        <f>IF(OR([1]Tabulka!K163=":",[1]Tabulka!K163=""),"",CONCATENATE([1]Tabulka!K163,CHAR(10),"(",'[1]Tabulka-skore'!K163,")"))</f>
        <v/>
      </c>
      <c r="L163" s="367" t="str">
        <f>[1]Tabulka!L163</f>
        <v/>
      </c>
      <c r="M163" s="368" t="str">
        <f>IF([1]Tabulka!M163="","",CONCATENATE([1]Tabulka!M163,":",CHAR(10),"(",'[1]Tabulka-skore'!M163,":"))</f>
        <v/>
      </c>
      <c r="N163" s="369" t="str">
        <f>IF([1]Tabulka!N163="","",CONCATENATE([1]Tabulka!N163,CHAR(10),'[1]Tabulka-skore'!N163,")"))</f>
        <v/>
      </c>
      <c r="O163" s="370" t="str">
        <f>IF([1]Tabulka!O163="","",CONCATENATE([1]Tabulka!O163,CHAR(10),"(",'[1]Tabulka-skore'!O163,")"))</f>
        <v/>
      </c>
      <c r="P163" s="371" t="str">
        <f>IF([1]Tabulka!P163="","",IFERROR(CONCATENATE(ROUND([1]Tabulka!P163,2),CHAR(10),"(",ROUND('[1]Tabulka-skore'!P163,2),")"),""))</f>
        <v/>
      </c>
      <c r="Q163" s="372" t="str">
        <f>[1]Tabulka!Q163</f>
        <v/>
      </c>
      <c r="R163" s="373" t="str">
        <f>[1]Tabulka!R163</f>
        <v/>
      </c>
      <c r="S163" s="374" t="str">
        <f>IF([1]Tabulka!S163="","",CONCATENATE([1]Tabulka!S163,":",CHAR(10),"(",'[1]Tabulka-skore'!S163,":"))</f>
        <v/>
      </c>
      <c r="T163" s="375" t="str">
        <f>IF([1]Tabulka!T163="","",CONCATENATE([1]Tabulka!T163,CHAR(10),'[1]Tabulka-skore'!T163,")"))</f>
        <v/>
      </c>
      <c r="U163" s="376" t="str">
        <f>IF([1]Tabulka!U163="","",CONCATENATE([1]Tabulka!U163,CHAR(10),"(",'[1]Tabulka-skore'!U163,")"))</f>
        <v/>
      </c>
      <c r="V163" s="377" t="str">
        <f>IF([1]Tabulka!V163="","",IFERROR(CONCATENATE(ROUND([1]Tabulka!V163,2),CHAR(10),"(",ROUND('[1]Tabulka-skore'!V163,2),")"),""))</f>
        <v/>
      </c>
      <c r="W163" s="378" t="str">
        <f>[1]Tabulka!W163</f>
        <v/>
      </c>
      <c r="X163" s="309"/>
    </row>
    <row r="164" spans="1:24" ht="34.5" hidden="1" customHeight="1">
      <c r="A164" s="304"/>
      <c r="B164" s="678">
        <v>145</v>
      </c>
      <c r="C164" s="828" t="str">
        <f>VLOOKUP($B164,[1]jednotlivci!$C$5:$G$164,5,0)</f>
        <v/>
      </c>
      <c r="D164" s="480" t="str">
        <f>IF(OR([1]Tabulka!D164=":",[1]Tabulka!D164=""),"",CONCATENATE([1]Tabulka!D164,CHAR(10),"(",'[1]Tabulka-skore'!D164,")"))</f>
        <v/>
      </c>
      <c r="E164" s="493" t="str">
        <f>IF(OR([1]Tabulka!E164=":",[1]Tabulka!E164=""),"",CONCATENATE([1]Tabulka!E164,CHAR(10),"(",'[1]Tabulka-skore'!E164,")"))</f>
        <v/>
      </c>
      <c r="F164" s="493" t="str">
        <f>IF(OR([1]Tabulka!F164=":",[1]Tabulka!F164=""),"",CONCATENATE([1]Tabulka!F164,CHAR(10),"(",'[1]Tabulka-skore'!F164,")"))</f>
        <v/>
      </c>
      <c r="G164" s="493" t="str">
        <f>IF(OR([1]Tabulka!G164=":",[1]Tabulka!G164=""),"",CONCATENATE([1]Tabulka!G164,CHAR(10),"(",'[1]Tabulka-skore'!G164,")"))</f>
        <v/>
      </c>
      <c r="H164" s="829" t="str">
        <f>G163</f>
        <v>O</v>
      </c>
      <c r="I164" s="365" t="str">
        <f>IF(OR([1]Tabulka!I164=":",[1]Tabulka!I164=""),"",CONCATENATE([1]Tabulka!I164,CHAR(10),"(",'[1]Tabulka-skore'!I164,")"))</f>
        <v/>
      </c>
      <c r="J164" s="365" t="str">
        <f>IF(OR([1]Tabulka!J164=":",[1]Tabulka!J164=""),"",CONCATENATE([1]Tabulka!J164,CHAR(10),"(",'[1]Tabulka-skore'!J164,")"))</f>
        <v/>
      </c>
      <c r="K164" s="366" t="str">
        <f>IF(OR([1]Tabulka!K164=":",[1]Tabulka!K164=""),"",CONCATENATE([1]Tabulka!K164,CHAR(10),"(",'[1]Tabulka-skore'!K164,")"))</f>
        <v/>
      </c>
      <c r="L164" s="367" t="str">
        <f>[1]Tabulka!L164</f>
        <v/>
      </c>
      <c r="M164" s="368" t="str">
        <f>IF([1]Tabulka!M164="","",CONCATENATE([1]Tabulka!M164,":",CHAR(10),"(",'[1]Tabulka-skore'!M164,":"))</f>
        <v/>
      </c>
      <c r="N164" s="369" t="str">
        <f>IF([1]Tabulka!N164="","",CONCATENATE([1]Tabulka!N164,CHAR(10),'[1]Tabulka-skore'!N164,")"))</f>
        <v/>
      </c>
      <c r="O164" s="370" t="str">
        <f>IF([1]Tabulka!O164="","",CONCATENATE([1]Tabulka!O164,CHAR(10),"(",'[1]Tabulka-skore'!O164,")"))</f>
        <v/>
      </c>
      <c r="P164" s="371" t="str">
        <f>IF([1]Tabulka!P164="","",IFERROR(CONCATENATE(ROUND([1]Tabulka!P164,2),CHAR(10),"(",ROUND('[1]Tabulka-skore'!P164,2),")"),""))</f>
        <v/>
      </c>
      <c r="Q164" s="372" t="str">
        <f>[1]Tabulka!Q164</f>
        <v/>
      </c>
      <c r="R164" s="376" t="str">
        <f>[1]Tabulka!R164</f>
        <v/>
      </c>
      <c r="S164" s="374" t="str">
        <f>IF([1]Tabulka!S164="","",CONCATENATE([1]Tabulka!S164,":",CHAR(10),"(",'[1]Tabulka-skore'!S164,":"))</f>
        <v/>
      </c>
      <c r="T164" s="375" t="str">
        <f>IF([1]Tabulka!T164="","",CONCATENATE([1]Tabulka!T164,CHAR(10),'[1]Tabulka-skore'!T164,")"))</f>
        <v/>
      </c>
      <c r="U164" s="376" t="str">
        <f>IF([1]Tabulka!U164="","",CONCATENATE([1]Tabulka!U164,CHAR(10),"(",'[1]Tabulka-skore'!U164,")"))</f>
        <v/>
      </c>
      <c r="V164" s="377" t="str">
        <f>IF([1]Tabulka!V164="","",IFERROR(CONCATENATE(ROUND([1]Tabulka!V164,2),CHAR(10),"(",ROUND('[1]Tabulka-skore'!V164,2),")"),""))</f>
        <v/>
      </c>
      <c r="W164" s="378" t="str">
        <f>[1]Tabulka!W164</f>
        <v/>
      </c>
      <c r="X164" s="309"/>
    </row>
    <row r="165" spans="1:24" ht="34.5" hidden="1" customHeight="1">
      <c r="A165" s="304"/>
      <c r="B165" s="678">
        <v>146</v>
      </c>
      <c r="C165" s="828" t="str">
        <f>VLOOKUP($B165,[1]jednotlivci!$C$5:$G$164,5,0)</f>
        <v/>
      </c>
      <c r="D165" s="480" t="str">
        <f>IF(OR([1]Tabulka!D165=":",[1]Tabulka!D165=""),"",CONCATENATE([1]Tabulka!D165,CHAR(10),"(",'[1]Tabulka-skore'!D165,")"))</f>
        <v/>
      </c>
      <c r="E165" s="493" t="str">
        <f>IF(OR([1]Tabulka!E165=":",[1]Tabulka!E165=""),"",CONCATENATE([1]Tabulka!E165,CHAR(10),"(",'[1]Tabulka-skore'!E165,")"))</f>
        <v/>
      </c>
      <c r="F165" s="493" t="str">
        <f>IF(OR([1]Tabulka!F165=":",[1]Tabulka!F165=""),"",CONCATENATE([1]Tabulka!F165,CHAR(10),"(",'[1]Tabulka-skore'!F165,")"))</f>
        <v/>
      </c>
      <c r="G165" s="493" t="str">
        <f>IF(OR([1]Tabulka!G165=":",[1]Tabulka!G165=""),"",CONCATENATE([1]Tabulka!G165,CHAR(10),"(",'[1]Tabulka-skore'!G165,")"))</f>
        <v/>
      </c>
      <c r="H165" s="493" t="str">
        <f>IF(OR([1]Tabulka!H165=":",[1]Tabulka!H165=""),"",CONCATENATE([1]Tabulka!H165,CHAR(10),"(",'[1]Tabulka-skore'!H165,")"))</f>
        <v/>
      </c>
      <c r="I165" s="829" t="str">
        <f>H164</f>
        <v>O</v>
      </c>
      <c r="J165" s="365" t="str">
        <f>IF(OR([1]Tabulka!J165=":",[1]Tabulka!J165=""),"",CONCATENATE([1]Tabulka!J165,CHAR(10),"(",'[1]Tabulka-skore'!J165,")"))</f>
        <v/>
      </c>
      <c r="K165" s="366" t="str">
        <f>IF(OR([1]Tabulka!K165=":",[1]Tabulka!K165=""),"",CONCATENATE([1]Tabulka!K165,CHAR(10),"(",'[1]Tabulka-skore'!K165,")"))</f>
        <v/>
      </c>
      <c r="L165" s="367" t="str">
        <f>[1]Tabulka!L165</f>
        <v/>
      </c>
      <c r="M165" s="368" t="str">
        <f>IF([1]Tabulka!M165="","",CONCATENATE([1]Tabulka!M165,":",CHAR(10),"(",'[1]Tabulka-skore'!M165,":"))</f>
        <v/>
      </c>
      <c r="N165" s="369" t="str">
        <f>IF([1]Tabulka!N165="","",CONCATENATE([1]Tabulka!N165,CHAR(10),'[1]Tabulka-skore'!N165,")"))</f>
        <v/>
      </c>
      <c r="O165" s="370" t="str">
        <f>IF([1]Tabulka!O165="","",CONCATENATE([1]Tabulka!O165,CHAR(10),"(",'[1]Tabulka-skore'!O165,")"))</f>
        <v/>
      </c>
      <c r="P165" s="371" t="str">
        <f>IF([1]Tabulka!P165="","",IFERROR(CONCATENATE(ROUND([1]Tabulka!P165,2),CHAR(10),"(",ROUND('[1]Tabulka-skore'!P165,2),")"),""))</f>
        <v/>
      </c>
      <c r="Q165" s="372" t="str">
        <f>[1]Tabulka!Q165</f>
        <v/>
      </c>
      <c r="R165" s="376" t="str">
        <f>[1]Tabulka!R165</f>
        <v/>
      </c>
      <c r="S165" s="374" t="str">
        <f>IF([1]Tabulka!S165="","",CONCATENATE([1]Tabulka!S165,":",CHAR(10),"(",'[1]Tabulka-skore'!S165,":"))</f>
        <v/>
      </c>
      <c r="T165" s="375" t="str">
        <f>IF([1]Tabulka!T165="","",CONCATENATE([1]Tabulka!T165,CHAR(10),'[1]Tabulka-skore'!T165,")"))</f>
        <v/>
      </c>
      <c r="U165" s="376" t="str">
        <f>IF([1]Tabulka!U165="","",CONCATENATE([1]Tabulka!U165,CHAR(10),"(",'[1]Tabulka-skore'!U165,")"))</f>
        <v/>
      </c>
      <c r="V165" s="377" t="str">
        <f>IF([1]Tabulka!V165="","",IFERROR(CONCATENATE(ROUND([1]Tabulka!V165,2),CHAR(10),"(",ROUND('[1]Tabulka-skore'!V165,2),")"),""))</f>
        <v/>
      </c>
      <c r="W165" s="378" t="str">
        <f>[1]Tabulka!W165</f>
        <v/>
      </c>
      <c r="X165" s="309"/>
    </row>
    <row r="166" spans="1:24" ht="34.5" hidden="1" customHeight="1">
      <c r="A166" s="304"/>
      <c r="B166" s="678">
        <v>147</v>
      </c>
      <c r="C166" s="828" t="str">
        <f>VLOOKUP($B166,[1]jednotlivci!$C$5:$G$164,5,0)</f>
        <v/>
      </c>
      <c r="D166" s="480" t="str">
        <f>IF(OR([1]Tabulka!D166=":",[1]Tabulka!D166=""),"",CONCATENATE([1]Tabulka!D166,CHAR(10),"(",'[1]Tabulka-skore'!D166,")"))</f>
        <v/>
      </c>
      <c r="E166" s="493" t="str">
        <f>IF(OR([1]Tabulka!E166=":",[1]Tabulka!E166=""),"",CONCATENATE([1]Tabulka!E166,CHAR(10),"(",'[1]Tabulka-skore'!E166,")"))</f>
        <v/>
      </c>
      <c r="F166" s="493" t="str">
        <f>IF(OR([1]Tabulka!F166=":",[1]Tabulka!F166=""),"",CONCATENATE([1]Tabulka!F166,CHAR(10),"(",'[1]Tabulka-skore'!F166,")"))</f>
        <v/>
      </c>
      <c r="G166" s="493" t="str">
        <f>IF(OR([1]Tabulka!G166=":",[1]Tabulka!G166=""),"",CONCATENATE([1]Tabulka!G166,CHAR(10),"(",'[1]Tabulka-skore'!G166,")"))</f>
        <v/>
      </c>
      <c r="H166" s="493" t="str">
        <f>IF(OR([1]Tabulka!H166=":",[1]Tabulka!H166=""),"",CONCATENATE([1]Tabulka!H166,CHAR(10),"(",'[1]Tabulka-skore'!H166,")"))</f>
        <v/>
      </c>
      <c r="I166" s="493" t="str">
        <f>IF(OR([1]Tabulka!I166=":",[1]Tabulka!I166=""),"",CONCATENATE([1]Tabulka!I166,CHAR(10),"(",'[1]Tabulka-skore'!I166,")"))</f>
        <v/>
      </c>
      <c r="J166" s="829" t="str">
        <f>I165</f>
        <v>O</v>
      </c>
      <c r="K166" s="366" t="str">
        <f>IF(OR([1]Tabulka!K166=":",[1]Tabulka!K166=""),"",CONCATENATE([1]Tabulka!K166,CHAR(10),"(",'[1]Tabulka-skore'!K166,")"))</f>
        <v/>
      </c>
      <c r="L166" s="367" t="str">
        <f>[1]Tabulka!L166</f>
        <v/>
      </c>
      <c r="M166" s="368" t="str">
        <f>IF([1]Tabulka!M166="","",CONCATENATE([1]Tabulka!M166,":",CHAR(10),"(",'[1]Tabulka-skore'!M166,":"))</f>
        <v/>
      </c>
      <c r="N166" s="369" t="str">
        <f>IF([1]Tabulka!N166="","",CONCATENATE([1]Tabulka!N166,CHAR(10),'[1]Tabulka-skore'!N166,")"))</f>
        <v/>
      </c>
      <c r="O166" s="370" t="str">
        <f>IF([1]Tabulka!O166="","",CONCATENATE([1]Tabulka!O166,CHAR(10),"(",'[1]Tabulka-skore'!O166,")"))</f>
        <v/>
      </c>
      <c r="P166" s="371" t="str">
        <f>IF([1]Tabulka!P166="","",IFERROR(CONCATENATE(ROUND([1]Tabulka!P166,2),CHAR(10),"(",ROUND('[1]Tabulka-skore'!P166,2),")"),""))</f>
        <v/>
      </c>
      <c r="Q166" s="372" t="str">
        <f>[1]Tabulka!Q166</f>
        <v/>
      </c>
      <c r="R166" s="376" t="str">
        <f>[1]Tabulka!R166</f>
        <v/>
      </c>
      <c r="S166" s="374" t="str">
        <f>IF([1]Tabulka!S166="","",CONCATENATE([1]Tabulka!S166,":",CHAR(10),"(",'[1]Tabulka-skore'!S166,":"))</f>
        <v/>
      </c>
      <c r="T166" s="375" t="str">
        <f>IF([1]Tabulka!T166="","",CONCATENATE([1]Tabulka!T166,CHAR(10),'[1]Tabulka-skore'!T166,")"))</f>
        <v/>
      </c>
      <c r="U166" s="376" t="str">
        <f>IF([1]Tabulka!U166="","",CONCATENATE([1]Tabulka!U166,CHAR(10),"(",'[1]Tabulka-skore'!U166,")"))</f>
        <v/>
      </c>
      <c r="V166" s="377" t="str">
        <f>IF([1]Tabulka!V166="","",IFERROR(CONCATENATE(ROUND([1]Tabulka!V166,2),CHAR(10),"(",ROUND('[1]Tabulka-skore'!V166,2),")"),""))</f>
        <v/>
      </c>
      <c r="W166" s="378" t="str">
        <f>[1]Tabulka!W166</f>
        <v/>
      </c>
      <c r="X166" s="309"/>
    </row>
    <row r="167" spans="1:24" ht="33.75" hidden="1" customHeight="1">
      <c r="A167" s="304"/>
      <c r="B167" s="678">
        <v>148</v>
      </c>
      <c r="C167" s="687" t="str">
        <f>VLOOKUP($B167,[1]jednotlivci!$C$5:$G$164,5,0)</f>
        <v/>
      </c>
      <c r="D167" s="505" t="str">
        <f>IF(OR([1]Tabulka!D167=":",[1]Tabulka!D167=""),"",CONCATENATE([1]Tabulka!D167,CHAR(10),"(",'[1]Tabulka-skore'!D167,")"))</f>
        <v/>
      </c>
      <c r="E167" s="506" t="str">
        <f>IF(OR([1]Tabulka!E167=":",[1]Tabulka!E167=""),"",CONCATENATE([1]Tabulka!E167,CHAR(10),"(",'[1]Tabulka-skore'!E167,")"))</f>
        <v/>
      </c>
      <c r="F167" s="506" t="str">
        <f>IF(OR([1]Tabulka!F167=":",[1]Tabulka!F167=""),"",CONCATENATE([1]Tabulka!F167,CHAR(10),"(",'[1]Tabulka-skore'!F167,")"))</f>
        <v/>
      </c>
      <c r="G167" s="506" t="str">
        <f>IF(OR([1]Tabulka!G167=":",[1]Tabulka!G167=""),"",CONCATENATE([1]Tabulka!G167,CHAR(10),"(",'[1]Tabulka-skore'!G167,")"))</f>
        <v/>
      </c>
      <c r="H167" s="506" t="str">
        <f>IF(OR([1]Tabulka!H167=":",[1]Tabulka!H167=""),"",CONCATENATE([1]Tabulka!H167,CHAR(10),"(",'[1]Tabulka-skore'!H167,")"))</f>
        <v/>
      </c>
      <c r="I167" s="506" t="str">
        <f>IF(OR([1]Tabulka!I167=":",[1]Tabulka!I167=""),"",CONCATENATE([1]Tabulka!I167,CHAR(10),"(",'[1]Tabulka-skore'!I167,")"))</f>
        <v/>
      </c>
      <c r="J167" s="506" t="str">
        <f>IF(OR([1]Tabulka!J167=":",[1]Tabulka!J167=""),"",CONCATENATE([1]Tabulka!J167,CHAR(10),"(",'[1]Tabulka-skore'!J167,")"))</f>
        <v/>
      </c>
      <c r="K167" s="696" t="str">
        <f>J166</f>
        <v>O</v>
      </c>
      <c r="L167" s="400" t="str">
        <f>[1]Tabulka!L167</f>
        <v/>
      </c>
      <c r="M167" s="689" t="str">
        <f>IF([1]Tabulka!M167="","",CONCATENATE([1]Tabulka!M167,":",CHAR(10),"(",'[1]Tabulka-skore'!M167,":"))</f>
        <v/>
      </c>
      <c r="N167" s="690" t="str">
        <f>IF([1]Tabulka!N167="","",CONCATENATE([1]Tabulka!N167,CHAR(10),'[1]Tabulka-skore'!N167,")"))</f>
        <v/>
      </c>
      <c r="O167" s="691" t="str">
        <f>IF([1]Tabulka!O167="","",CONCATENATE([1]Tabulka!O167,CHAR(10),"(",'[1]Tabulka-skore'!O167,")"))</f>
        <v/>
      </c>
      <c r="P167" s="692" t="str">
        <f>IF([1]Tabulka!P167="","",IFERROR(CONCATENATE(ROUND([1]Tabulka!P167,2),CHAR(10),"(",ROUND('[1]Tabulka-skore'!P167,2),")"),""))</f>
        <v/>
      </c>
      <c r="Q167" s="405" t="str">
        <f>[1]Tabulka!Q167</f>
        <v/>
      </c>
      <c r="R167" s="406" t="str">
        <f>[1]Tabulka!R167</f>
        <v/>
      </c>
      <c r="S167" s="407" t="str">
        <f>IF([1]Tabulka!S167="","",CONCATENATE([1]Tabulka!S167,":",CHAR(10),"(",'[1]Tabulka-skore'!S167,":"))</f>
        <v/>
      </c>
      <c r="T167" s="408" t="str">
        <f>IF([1]Tabulka!T167="","",CONCATENATE([1]Tabulka!T167,CHAR(10),'[1]Tabulka-skore'!T167,")"))</f>
        <v/>
      </c>
      <c r="U167" s="406" t="str">
        <f>IF([1]Tabulka!U167="","",CONCATENATE([1]Tabulka!U167,CHAR(10),"(",'[1]Tabulka-skore'!U167,")"))</f>
        <v/>
      </c>
      <c r="V167" s="409" t="str">
        <f>IF([1]Tabulka!V167="","",IFERROR(CONCATENATE(ROUND([1]Tabulka!V167,2),CHAR(10),"(",ROUND('[1]Tabulka-skore'!V167,2),")"),""))</f>
        <v/>
      </c>
      <c r="W167" s="378" t="str">
        <f>[1]Tabulka!W167</f>
        <v/>
      </c>
      <c r="X167" s="309"/>
    </row>
    <row r="168" spans="1:24" ht="5" hidden="1" customHeight="1">
      <c r="A168" s="304"/>
      <c r="B168" s="521"/>
      <c r="C168" s="425"/>
      <c r="D168" s="522"/>
      <c r="E168" s="522"/>
      <c r="F168" s="522"/>
      <c r="G168" s="522"/>
      <c r="H168" s="522"/>
      <c r="I168" s="522"/>
      <c r="J168" s="522"/>
      <c r="K168" s="523"/>
      <c r="L168" s="524"/>
      <c r="M168" s="525"/>
      <c r="N168" s="526"/>
      <c r="O168" s="524"/>
      <c r="P168" s="524"/>
      <c r="Q168" s="527"/>
      <c r="R168" s="527"/>
      <c r="S168" s="528"/>
      <c r="T168" s="529"/>
      <c r="U168" s="527"/>
      <c r="V168" s="527"/>
      <c r="W168" s="524"/>
      <c r="X168" s="309"/>
    </row>
    <row r="169" spans="1:24" ht="5" hidden="1" customHeight="1">
      <c r="A169" s="304"/>
      <c r="B169" s="521"/>
      <c r="C169" s="425"/>
      <c r="D169" s="522"/>
      <c r="E169" s="522"/>
      <c r="F169" s="522"/>
      <c r="G169" s="522"/>
      <c r="H169" s="522"/>
      <c r="I169" s="522"/>
      <c r="J169" s="522"/>
      <c r="K169" s="523"/>
      <c r="L169" s="428"/>
      <c r="M169" s="530"/>
      <c r="N169" s="531"/>
      <c r="O169" s="428"/>
      <c r="P169" s="428"/>
      <c r="Q169" s="532"/>
      <c r="R169" s="532"/>
      <c r="S169" s="533"/>
      <c r="T169" s="534"/>
      <c r="U169" s="532"/>
      <c r="V169" s="532"/>
      <c r="W169" s="428"/>
      <c r="X169" s="309"/>
    </row>
    <row r="170" spans="1:24" ht="48.75" hidden="1" customHeight="1">
      <c r="A170" s="304"/>
      <c r="B170" s="312"/>
      <c r="C170" s="697" t="str">
        <f>D172</f>
        <v>P</v>
      </c>
      <c r="D170" s="830" t="str">
        <f>C172</f>
        <v/>
      </c>
      <c r="E170" s="701" t="str">
        <f>C173</f>
        <v/>
      </c>
      <c r="F170" s="701" t="str">
        <f>C174</f>
        <v/>
      </c>
      <c r="G170" s="701" t="str">
        <f>C175</f>
        <v/>
      </c>
      <c r="H170" s="701" t="str">
        <f>C176</f>
        <v/>
      </c>
      <c r="I170" s="701" t="str">
        <f>C177</f>
        <v/>
      </c>
      <c r="J170" s="701" t="str">
        <f>C178</f>
        <v/>
      </c>
      <c r="K170" s="701" t="str">
        <f>C179</f>
        <v/>
      </c>
      <c r="L170" s="702" t="s">
        <v>358</v>
      </c>
      <c r="M170" s="703" t="s">
        <v>359</v>
      </c>
      <c r="N170" s="703"/>
      <c r="O170" s="704" t="s">
        <v>360</v>
      </c>
      <c r="P170" s="705" t="s">
        <v>361</v>
      </c>
      <c r="Q170" s="831" t="s">
        <v>362</v>
      </c>
      <c r="R170" s="832" t="s">
        <v>363</v>
      </c>
      <c r="S170" s="833" t="s">
        <v>364</v>
      </c>
      <c r="T170" s="834"/>
      <c r="U170" s="832" t="s">
        <v>365</v>
      </c>
      <c r="V170" s="835" t="s">
        <v>366</v>
      </c>
      <c r="W170" s="711" t="s">
        <v>367</v>
      </c>
      <c r="X170" s="309"/>
    </row>
    <row r="171" spans="1:24" ht="11.25" hidden="1" customHeight="1">
      <c r="A171" s="304"/>
      <c r="B171" s="329" t="str">
        <f>VLOOKUP(B172-1,'[1]pravidla turnaje'!$A$64:$B$83,2,0)</f>
        <v>P</v>
      </c>
      <c r="C171" s="712"/>
      <c r="D171" s="665">
        <f>B172</f>
        <v>151</v>
      </c>
      <c r="E171" s="333">
        <f>B173</f>
        <v>152</v>
      </c>
      <c r="F171" s="333">
        <f>B174</f>
        <v>153</v>
      </c>
      <c r="G171" s="333">
        <f>B175</f>
        <v>154</v>
      </c>
      <c r="H171" s="333">
        <f>B176</f>
        <v>155</v>
      </c>
      <c r="I171" s="666">
        <f>B177</f>
        <v>156</v>
      </c>
      <c r="J171" s="666">
        <f>B178</f>
        <v>157</v>
      </c>
      <c r="K171" s="666">
        <f>B179</f>
        <v>158</v>
      </c>
      <c r="L171" s="714"/>
      <c r="M171" s="715"/>
      <c r="N171" s="716"/>
      <c r="O171" s="717"/>
      <c r="P171" s="718"/>
      <c r="Q171" s="836" t="s">
        <v>368</v>
      </c>
      <c r="R171" s="837"/>
      <c r="S171" s="837"/>
      <c r="T171" s="837"/>
      <c r="U171" s="837"/>
      <c r="V171" s="838"/>
      <c r="W171" s="722"/>
      <c r="X171" s="309"/>
    </row>
    <row r="172" spans="1:24" ht="35.25" hidden="1" customHeight="1">
      <c r="A172" s="304"/>
      <c r="B172" s="723">
        <v>151</v>
      </c>
      <c r="C172" s="839" t="str">
        <f>VLOOKUP($B172,[1]jednotlivci!$C$5:$G$164,5,0)</f>
        <v/>
      </c>
      <c r="D172" s="840" t="str">
        <f>B171</f>
        <v>P</v>
      </c>
      <c r="E172" s="347" t="str">
        <f>IF(OR([1]Tabulka!E172=":",[1]Tabulka!E172=""),"",CONCATENATE([1]Tabulka!E172,CHAR(10),"(",'[1]Tabulka-skore'!E172,")"))</f>
        <v/>
      </c>
      <c r="F172" s="347" t="str">
        <f>IF(OR([1]Tabulka!F172=":",[1]Tabulka!F172=""),"",CONCATENATE([1]Tabulka!F172,CHAR(10),"(",'[1]Tabulka-skore'!F172,")"))</f>
        <v/>
      </c>
      <c r="G172" s="347" t="str">
        <f>IF(OR([1]Tabulka!G172=":",[1]Tabulka!G172=""),"",CONCATENATE([1]Tabulka!G172,CHAR(10),"(",'[1]Tabulka-skore'!G172,")"))</f>
        <v/>
      </c>
      <c r="H172" s="347" t="str">
        <f>IF(OR([1]Tabulka!H172=":",[1]Tabulka!H172=""),"",CONCATENATE([1]Tabulka!H172,CHAR(10),"(",'[1]Tabulka-skore'!H172,")"))</f>
        <v/>
      </c>
      <c r="I172" s="347" t="str">
        <f>IF(OR([1]Tabulka!I172=":",[1]Tabulka!I172=""),"",CONCATENATE([1]Tabulka!I172,CHAR(10),"(",'[1]Tabulka-skore'!I172,")"))</f>
        <v/>
      </c>
      <c r="J172" s="347" t="str">
        <f>IF(OR([1]Tabulka!J172=":",[1]Tabulka!J172=""),"",CONCATENATE([1]Tabulka!J172,CHAR(10),"(",'[1]Tabulka-skore'!J172,")"))</f>
        <v/>
      </c>
      <c r="K172" s="348" t="str">
        <f>IF(OR([1]Tabulka!K172=":",[1]Tabulka!K172=""),"",CONCATENATE([1]Tabulka!K172,CHAR(10),"(",'[1]Tabulka-skore'!K172,")"))</f>
        <v/>
      </c>
      <c r="L172" s="349" t="str">
        <f>[1]Tabulka!L172</f>
        <v/>
      </c>
      <c r="M172" s="350" t="str">
        <f>IF([1]Tabulka!M172="","",CONCATENATE([1]Tabulka!M172,":",CHAR(10),"(",'[1]Tabulka-skore'!M172,":"))</f>
        <v/>
      </c>
      <c r="N172" s="351" t="str">
        <f>IF([1]Tabulka!N172="","",CONCATENATE([1]Tabulka!N172,CHAR(10),'[1]Tabulka-skore'!N172,")"))</f>
        <v/>
      </c>
      <c r="O172" s="352" t="str">
        <f>IF([1]Tabulka!O172="","",CONCATENATE([1]Tabulka!O172,CHAR(10),"(",'[1]Tabulka-skore'!O172,")"))</f>
        <v/>
      </c>
      <c r="P172" s="353" t="str">
        <f>IF([1]Tabulka!P172="","",IFERROR(CONCATENATE(ROUND([1]Tabulka!P172,2),CHAR(10),"(",ROUND('[1]Tabulka-skore'!P172,2),")"),""))</f>
        <v/>
      </c>
      <c r="Q172" s="354" t="str">
        <f>[1]Tabulka!Q172</f>
        <v/>
      </c>
      <c r="R172" s="355" t="str">
        <f>[1]Tabulka!R172</f>
        <v/>
      </c>
      <c r="S172" s="356" t="str">
        <f>IF([1]Tabulka!S172="","",CONCATENATE([1]Tabulka!S172,":",CHAR(10),"(",'[1]Tabulka-skore'!S172,":"))</f>
        <v/>
      </c>
      <c r="T172" s="357" t="str">
        <f>IF([1]Tabulka!T172="","",CONCATENATE([1]Tabulka!T172,CHAR(10),'[1]Tabulka-skore'!T172,")"))</f>
        <v/>
      </c>
      <c r="U172" s="358" t="str">
        <f>IF([1]Tabulka!U172="","",CONCATENATE([1]Tabulka!U172,CHAR(10),"(",'[1]Tabulka-skore'!U172,")"))</f>
        <v/>
      </c>
      <c r="V172" s="359" t="str">
        <f>IF([1]Tabulka!V172="","",IFERROR(CONCATENATE(ROUND([1]Tabulka!V172,2),CHAR(10),"(",ROUND('[1]Tabulka-skore'!V172,2),")"),""))</f>
        <v/>
      </c>
      <c r="W172" s="360" t="str">
        <f>[1]Tabulka!W172</f>
        <v/>
      </c>
      <c r="X172" s="309"/>
    </row>
    <row r="173" spans="1:24" ht="35.25" hidden="1" customHeight="1">
      <c r="A173" s="304"/>
      <c r="B173" s="727">
        <v>152</v>
      </c>
      <c r="C173" s="736" t="str">
        <f>VLOOKUP($B173,[1]jednotlivci!$C$5:$G$164,5,0)</f>
        <v/>
      </c>
      <c r="D173" s="480" t="str">
        <f>IF(OR([1]Tabulka!D173=":",[1]Tabulka!D173=""),"",CONCATENATE([1]Tabulka!D173,CHAR(10),"(",'[1]Tabulka-skore'!D173,")"))</f>
        <v/>
      </c>
      <c r="E173" s="737" t="str">
        <f>D172</f>
        <v>P</v>
      </c>
      <c r="F173" s="365" t="str">
        <f>IF(OR([1]Tabulka!F173=":",[1]Tabulka!F173=""),"",CONCATENATE([1]Tabulka!F173,CHAR(10),"(",'[1]Tabulka-skore'!F173,")"))</f>
        <v/>
      </c>
      <c r="G173" s="365" t="str">
        <f>IF(OR([1]Tabulka!G173=":",[1]Tabulka!G173=""),"",CONCATENATE([1]Tabulka!G173,CHAR(10),"(",'[1]Tabulka-skore'!G173,")"))</f>
        <v/>
      </c>
      <c r="H173" s="365" t="str">
        <f>IF(OR([1]Tabulka!H173=":",[1]Tabulka!H173=""),"",CONCATENATE([1]Tabulka!H173,CHAR(10),"(",'[1]Tabulka-skore'!H173,")"))</f>
        <v/>
      </c>
      <c r="I173" s="365" t="str">
        <f>IF(OR([1]Tabulka!I173=":",[1]Tabulka!I173=""),"",CONCATENATE([1]Tabulka!I173,CHAR(10),"(",'[1]Tabulka-skore'!I173,")"))</f>
        <v/>
      </c>
      <c r="J173" s="365" t="str">
        <f>IF(OR([1]Tabulka!J173=":",[1]Tabulka!J173=""),"",CONCATENATE([1]Tabulka!J173,CHAR(10),"(",'[1]Tabulka-skore'!J173,")"))</f>
        <v/>
      </c>
      <c r="K173" s="366" t="str">
        <f>IF(OR([1]Tabulka!K173=":",[1]Tabulka!K173=""),"",CONCATENATE([1]Tabulka!K173,CHAR(10),"(",'[1]Tabulka-skore'!K173,")"))</f>
        <v/>
      </c>
      <c r="L173" s="367" t="str">
        <f>[1]Tabulka!L173</f>
        <v/>
      </c>
      <c r="M173" s="368" t="str">
        <f>IF([1]Tabulka!M173="","",CONCATENATE([1]Tabulka!M173,":",CHAR(10),"(",'[1]Tabulka-skore'!M173,":"))</f>
        <v/>
      </c>
      <c r="N173" s="369" t="str">
        <f>IF([1]Tabulka!N173="","",CONCATENATE([1]Tabulka!N173,CHAR(10),'[1]Tabulka-skore'!N173,")"))</f>
        <v/>
      </c>
      <c r="O173" s="370" t="str">
        <f>IF([1]Tabulka!O173="","",CONCATENATE([1]Tabulka!O173,CHAR(10),"(",'[1]Tabulka-skore'!O173,")"))</f>
        <v/>
      </c>
      <c r="P173" s="371" t="str">
        <f>IF([1]Tabulka!P173="","",IFERROR(CONCATENATE(ROUND([1]Tabulka!P173,2),CHAR(10),"(",ROUND('[1]Tabulka-skore'!P173,2),")"),""))</f>
        <v/>
      </c>
      <c r="Q173" s="372" t="str">
        <f>[1]Tabulka!Q173</f>
        <v/>
      </c>
      <c r="R173" s="373" t="str">
        <f>[1]Tabulka!R173</f>
        <v/>
      </c>
      <c r="S173" s="374" t="str">
        <f>IF([1]Tabulka!S173="","",CONCATENATE([1]Tabulka!S173,":",CHAR(10),"(",'[1]Tabulka-skore'!S173,":"))</f>
        <v/>
      </c>
      <c r="T173" s="375" t="str">
        <f>IF([1]Tabulka!T173="","",CONCATENATE([1]Tabulka!T173,CHAR(10),'[1]Tabulka-skore'!T173,")"))</f>
        <v/>
      </c>
      <c r="U173" s="376" t="str">
        <f>IF([1]Tabulka!U173="","",CONCATENATE([1]Tabulka!U173,CHAR(10),"(",'[1]Tabulka-skore'!U173,")"))</f>
        <v/>
      </c>
      <c r="V173" s="377" t="str">
        <f>IF([1]Tabulka!V173="","",IFERROR(CONCATENATE(ROUND([1]Tabulka!V173,2),CHAR(10),"(",ROUND('[1]Tabulka-skore'!V173,2),")"),""))</f>
        <v/>
      </c>
      <c r="W173" s="378" t="str">
        <f>[1]Tabulka!W173</f>
        <v/>
      </c>
      <c r="X173" s="309"/>
    </row>
    <row r="174" spans="1:24" ht="35.25" hidden="1" customHeight="1">
      <c r="A174" s="304"/>
      <c r="B174" s="727">
        <v>153</v>
      </c>
      <c r="C174" s="736" t="str">
        <f>VLOOKUP($B174,[1]jednotlivci!$C$5:$G$164,5,0)</f>
        <v/>
      </c>
      <c r="D174" s="480" t="str">
        <f>IF(OR([1]Tabulka!D174=":",[1]Tabulka!D174=""),"",CONCATENATE([1]Tabulka!D174,CHAR(10),"(",'[1]Tabulka-skore'!D174,")"))</f>
        <v/>
      </c>
      <c r="E174" s="493" t="str">
        <f>IF(OR([1]Tabulka!E174=":",[1]Tabulka!E174=""),"",CONCATENATE([1]Tabulka!E174,CHAR(10),"(",'[1]Tabulka-skore'!E174,")"))</f>
        <v/>
      </c>
      <c r="F174" s="737" t="str">
        <f>E173</f>
        <v>P</v>
      </c>
      <c r="G174" s="365" t="str">
        <f>IF(OR([1]Tabulka!G174=":",[1]Tabulka!G174=""),"",CONCATENATE([1]Tabulka!G174,CHAR(10),"(",'[1]Tabulka-skore'!G174,")"))</f>
        <v/>
      </c>
      <c r="H174" s="365" t="str">
        <f>IF(OR([1]Tabulka!H174=":",[1]Tabulka!H174=""),"",CONCATENATE([1]Tabulka!H174,CHAR(10),"(",'[1]Tabulka-skore'!H174,")"))</f>
        <v/>
      </c>
      <c r="I174" s="365" t="str">
        <f>IF(OR([1]Tabulka!I174=":",[1]Tabulka!I174=""),"",CONCATENATE([1]Tabulka!I174,CHAR(10),"(",'[1]Tabulka-skore'!I174,")"))</f>
        <v/>
      </c>
      <c r="J174" s="365" t="str">
        <f>IF(OR([1]Tabulka!J174=":",[1]Tabulka!J174=""),"",CONCATENATE([1]Tabulka!J174,CHAR(10),"(",'[1]Tabulka-skore'!J174,")"))</f>
        <v/>
      </c>
      <c r="K174" s="366" t="str">
        <f>IF(OR([1]Tabulka!K174=":",[1]Tabulka!K174=""),"",CONCATENATE([1]Tabulka!K174,CHAR(10),"(",'[1]Tabulka-skore'!K174,")"))</f>
        <v/>
      </c>
      <c r="L174" s="367" t="str">
        <f>[1]Tabulka!L174</f>
        <v/>
      </c>
      <c r="M174" s="368" t="str">
        <f>IF([1]Tabulka!M174="","",CONCATENATE([1]Tabulka!M174,":",CHAR(10),"(",'[1]Tabulka-skore'!M174,":"))</f>
        <v/>
      </c>
      <c r="N174" s="369" t="str">
        <f>IF([1]Tabulka!N174="","",CONCATENATE([1]Tabulka!N174,CHAR(10),'[1]Tabulka-skore'!N174,")"))</f>
        <v/>
      </c>
      <c r="O174" s="370" t="str">
        <f>IF([1]Tabulka!O174="","",CONCATENATE([1]Tabulka!O174,CHAR(10),"(",'[1]Tabulka-skore'!O174,")"))</f>
        <v/>
      </c>
      <c r="P174" s="371" t="str">
        <f>IF([1]Tabulka!P174="","",IFERROR(CONCATENATE(ROUND([1]Tabulka!P174,2),CHAR(10),"(",ROUND('[1]Tabulka-skore'!P174,2),")"),""))</f>
        <v/>
      </c>
      <c r="Q174" s="372" t="str">
        <f>[1]Tabulka!Q174</f>
        <v/>
      </c>
      <c r="R174" s="373" t="str">
        <f>[1]Tabulka!R174</f>
        <v/>
      </c>
      <c r="S174" s="374" t="str">
        <f>IF([1]Tabulka!S174="","",CONCATENATE([1]Tabulka!S174,":",CHAR(10),"(",'[1]Tabulka-skore'!S174,":"))</f>
        <v/>
      </c>
      <c r="T174" s="375" t="str">
        <f>IF([1]Tabulka!T174="","",CONCATENATE([1]Tabulka!T174,CHAR(10),'[1]Tabulka-skore'!T174,")"))</f>
        <v/>
      </c>
      <c r="U174" s="376" t="str">
        <f>IF([1]Tabulka!U174="","",CONCATENATE([1]Tabulka!U174,CHAR(10),"(",'[1]Tabulka-skore'!U174,")"))</f>
        <v/>
      </c>
      <c r="V174" s="377" t="str">
        <f>IF([1]Tabulka!V174="","",IFERROR(CONCATENATE(ROUND([1]Tabulka!V174,2),CHAR(10),"(",ROUND('[1]Tabulka-skore'!V174,2),")"),""))</f>
        <v/>
      </c>
      <c r="W174" s="378" t="str">
        <f>[1]Tabulka!W174</f>
        <v/>
      </c>
      <c r="X174" s="309"/>
    </row>
    <row r="175" spans="1:24" ht="35.25" hidden="1" customHeight="1">
      <c r="A175" s="304"/>
      <c r="B175" s="727">
        <v>154</v>
      </c>
      <c r="C175" s="736" t="str">
        <f>VLOOKUP($B175,[1]jednotlivci!$C$5:$G$164,5,0)</f>
        <v/>
      </c>
      <c r="D175" s="480" t="str">
        <f>IF(OR([1]Tabulka!D175=":",[1]Tabulka!D175=""),"",CONCATENATE([1]Tabulka!D175,CHAR(10),"(",'[1]Tabulka-skore'!D175,")"))</f>
        <v/>
      </c>
      <c r="E175" s="493" t="str">
        <f>IF(OR([1]Tabulka!E175=":",[1]Tabulka!E175=""),"",CONCATENATE([1]Tabulka!E175,CHAR(10),"(",'[1]Tabulka-skore'!E175,")"))</f>
        <v/>
      </c>
      <c r="F175" s="493" t="str">
        <f>IF(OR([1]Tabulka!F175=":",[1]Tabulka!F175=""),"",CONCATENATE([1]Tabulka!F175,CHAR(10),"(",'[1]Tabulka-skore'!F175,")"))</f>
        <v/>
      </c>
      <c r="G175" s="737" t="str">
        <f>F174</f>
        <v>P</v>
      </c>
      <c r="H175" s="365" t="str">
        <f>IF(OR([1]Tabulka!H175=":",[1]Tabulka!H175=""),"",CONCATENATE([1]Tabulka!H175,CHAR(10),"(",'[1]Tabulka-skore'!H175,")"))</f>
        <v/>
      </c>
      <c r="I175" s="365" t="str">
        <f>IF(OR([1]Tabulka!I175=":",[1]Tabulka!I175=""),"",CONCATENATE([1]Tabulka!I175,CHAR(10),"(",'[1]Tabulka-skore'!I175,")"))</f>
        <v/>
      </c>
      <c r="J175" s="365" t="str">
        <f>IF(OR([1]Tabulka!J175=":",[1]Tabulka!J175=""),"",CONCATENATE([1]Tabulka!J175,CHAR(10),"(",'[1]Tabulka-skore'!J175,")"))</f>
        <v/>
      </c>
      <c r="K175" s="366" t="str">
        <f>IF(OR([1]Tabulka!K175=":",[1]Tabulka!K175=""),"",CONCATENATE([1]Tabulka!K175,CHAR(10),"(",'[1]Tabulka-skore'!K175,")"))</f>
        <v/>
      </c>
      <c r="L175" s="367" t="str">
        <f>[1]Tabulka!L175</f>
        <v/>
      </c>
      <c r="M175" s="368" t="str">
        <f>IF([1]Tabulka!M175="","",CONCATENATE([1]Tabulka!M175,":",CHAR(10),"(",'[1]Tabulka-skore'!M175,":"))</f>
        <v/>
      </c>
      <c r="N175" s="369" t="str">
        <f>IF([1]Tabulka!N175="","",CONCATENATE([1]Tabulka!N175,CHAR(10),'[1]Tabulka-skore'!N175,")"))</f>
        <v/>
      </c>
      <c r="O175" s="370" t="str">
        <f>IF([1]Tabulka!O175="","",CONCATENATE([1]Tabulka!O175,CHAR(10),"(",'[1]Tabulka-skore'!O175,")"))</f>
        <v/>
      </c>
      <c r="P175" s="371" t="str">
        <f>IF([1]Tabulka!P175="","",IFERROR(CONCATENATE(ROUND([1]Tabulka!P175,2),CHAR(10),"(",ROUND('[1]Tabulka-skore'!P175,2),")"),""))</f>
        <v/>
      </c>
      <c r="Q175" s="372" t="str">
        <f>[1]Tabulka!Q175</f>
        <v/>
      </c>
      <c r="R175" s="373" t="str">
        <f>[1]Tabulka!R175</f>
        <v/>
      </c>
      <c r="S175" s="374" t="str">
        <f>IF([1]Tabulka!S175="","",CONCATENATE([1]Tabulka!S175,":",CHAR(10),"(",'[1]Tabulka-skore'!S175,":"))</f>
        <v/>
      </c>
      <c r="T175" s="375" t="str">
        <f>IF([1]Tabulka!T175="","",CONCATENATE([1]Tabulka!T175,CHAR(10),'[1]Tabulka-skore'!T175,")"))</f>
        <v/>
      </c>
      <c r="U175" s="376" t="str">
        <f>IF([1]Tabulka!U175="","",CONCATENATE([1]Tabulka!U175,CHAR(10),"(",'[1]Tabulka-skore'!U175,")"))</f>
        <v/>
      </c>
      <c r="V175" s="377" t="str">
        <f>IF([1]Tabulka!V175="","",IFERROR(CONCATENATE(ROUND([1]Tabulka!V175,2),CHAR(10),"(",ROUND('[1]Tabulka-skore'!V175,2),")"),""))</f>
        <v/>
      </c>
      <c r="W175" s="378" t="str">
        <f>[1]Tabulka!W175</f>
        <v/>
      </c>
      <c r="X175" s="309"/>
    </row>
    <row r="176" spans="1:24" ht="35.25" hidden="1" customHeight="1">
      <c r="A176" s="304"/>
      <c r="B176" s="727">
        <v>155</v>
      </c>
      <c r="C176" s="736" t="str">
        <f>VLOOKUP($B176,[1]jednotlivci!$C$5:$G$164,5,0)</f>
        <v/>
      </c>
      <c r="D176" s="480" t="str">
        <f>IF(OR([1]Tabulka!D176=":",[1]Tabulka!D176=""),"",CONCATENATE([1]Tabulka!D176,CHAR(10),"(",'[1]Tabulka-skore'!D176,")"))</f>
        <v/>
      </c>
      <c r="E176" s="493" t="str">
        <f>IF(OR([1]Tabulka!E176=":",[1]Tabulka!E176=""),"",CONCATENATE([1]Tabulka!E176,CHAR(10),"(",'[1]Tabulka-skore'!E176,")"))</f>
        <v/>
      </c>
      <c r="F176" s="493" t="str">
        <f>IF(OR([1]Tabulka!F176=":",[1]Tabulka!F176=""),"",CONCATENATE([1]Tabulka!F176,CHAR(10),"(",'[1]Tabulka-skore'!F176,")"))</f>
        <v/>
      </c>
      <c r="G176" s="493" t="str">
        <f>IF(OR([1]Tabulka!G176=":",[1]Tabulka!G176=""),"",CONCATENATE([1]Tabulka!G176,CHAR(10),"(",'[1]Tabulka-skore'!G176,")"))</f>
        <v/>
      </c>
      <c r="H176" s="737" t="str">
        <f>G175</f>
        <v>P</v>
      </c>
      <c r="I176" s="365" t="str">
        <f>IF(OR([1]Tabulka!I176=":",[1]Tabulka!I176=""),"",CONCATENATE([1]Tabulka!I176,CHAR(10),"(",'[1]Tabulka-skore'!I176,")"))</f>
        <v/>
      </c>
      <c r="J176" s="365" t="str">
        <f>IF(OR([1]Tabulka!J176=":",[1]Tabulka!J176=""),"",CONCATENATE([1]Tabulka!J176,CHAR(10),"(",'[1]Tabulka-skore'!J176,")"))</f>
        <v/>
      </c>
      <c r="K176" s="366" t="str">
        <f>IF(OR([1]Tabulka!K176=":",[1]Tabulka!K176=""),"",CONCATENATE([1]Tabulka!K176,CHAR(10),"(",'[1]Tabulka-skore'!K176,")"))</f>
        <v/>
      </c>
      <c r="L176" s="367" t="str">
        <f>[1]Tabulka!L176</f>
        <v/>
      </c>
      <c r="M176" s="368" t="str">
        <f>IF([1]Tabulka!M176="","",CONCATENATE([1]Tabulka!M176,":",CHAR(10),"(",'[1]Tabulka-skore'!M176,":"))</f>
        <v/>
      </c>
      <c r="N176" s="369" t="str">
        <f>IF([1]Tabulka!N176="","",CONCATENATE([1]Tabulka!N176,CHAR(10),'[1]Tabulka-skore'!N176,")"))</f>
        <v/>
      </c>
      <c r="O176" s="370" t="str">
        <f>IF([1]Tabulka!O176="","",CONCATENATE([1]Tabulka!O176,CHAR(10),"(",'[1]Tabulka-skore'!O176,")"))</f>
        <v/>
      </c>
      <c r="P176" s="371" t="str">
        <f>IF([1]Tabulka!P176="","",IFERROR(CONCATENATE(ROUND([1]Tabulka!P176,2),CHAR(10),"(",ROUND('[1]Tabulka-skore'!P176,2),")"),""))</f>
        <v/>
      </c>
      <c r="Q176" s="372" t="str">
        <f>[1]Tabulka!Q176</f>
        <v/>
      </c>
      <c r="R176" s="376" t="str">
        <f>[1]Tabulka!R176</f>
        <v/>
      </c>
      <c r="S176" s="374" t="str">
        <f>IF([1]Tabulka!S176="","",CONCATENATE([1]Tabulka!S176,":",CHAR(10),"(",'[1]Tabulka-skore'!S176,":"))</f>
        <v/>
      </c>
      <c r="T176" s="375" t="str">
        <f>IF([1]Tabulka!T176="","",CONCATENATE([1]Tabulka!T176,CHAR(10),'[1]Tabulka-skore'!T176,")"))</f>
        <v/>
      </c>
      <c r="U176" s="376" t="str">
        <f>IF([1]Tabulka!U176="","",CONCATENATE([1]Tabulka!U176,CHAR(10),"(",'[1]Tabulka-skore'!U176,")"))</f>
        <v/>
      </c>
      <c r="V176" s="377" t="str">
        <f>IF([1]Tabulka!V176="","",IFERROR(CONCATENATE(ROUND([1]Tabulka!V176,2),CHAR(10),"(",ROUND('[1]Tabulka-skore'!V176,2),")"),""))</f>
        <v/>
      </c>
      <c r="W176" s="378" t="str">
        <f>[1]Tabulka!W176</f>
        <v/>
      </c>
      <c r="X176" s="309"/>
    </row>
    <row r="177" spans="1:24" ht="35.25" hidden="1" customHeight="1">
      <c r="A177" s="304"/>
      <c r="B177" s="727">
        <v>156</v>
      </c>
      <c r="C177" s="736" t="str">
        <f>VLOOKUP($B177,[1]jednotlivci!$C$5:$G$164,5,0)</f>
        <v/>
      </c>
      <c r="D177" s="480" t="str">
        <f>IF(OR([1]Tabulka!D177=":",[1]Tabulka!D177=""),"",CONCATENATE([1]Tabulka!D177,CHAR(10),"(",'[1]Tabulka-skore'!D177,")"))</f>
        <v/>
      </c>
      <c r="E177" s="493" t="str">
        <f>IF(OR([1]Tabulka!E177=":",[1]Tabulka!E177=""),"",CONCATENATE([1]Tabulka!E177,CHAR(10),"(",'[1]Tabulka-skore'!E177,")"))</f>
        <v/>
      </c>
      <c r="F177" s="493" t="str">
        <f>IF(OR([1]Tabulka!F177=":",[1]Tabulka!F177=""),"",CONCATENATE([1]Tabulka!F177,CHAR(10),"(",'[1]Tabulka-skore'!F177,")"))</f>
        <v/>
      </c>
      <c r="G177" s="493" t="str">
        <f>IF(OR([1]Tabulka!G177=":",[1]Tabulka!G177=""),"",CONCATENATE([1]Tabulka!G177,CHAR(10),"(",'[1]Tabulka-skore'!G177,")"))</f>
        <v/>
      </c>
      <c r="H177" s="493" t="str">
        <f>IF(OR([1]Tabulka!H177=":",[1]Tabulka!H177=""),"",CONCATENATE([1]Tabulka!H177,CHAR(10),"(",'[1]Tabulka-skore'!H177,")"))</f>
        <v/>
      </c>
      <c r="I177" s="737" t="str">
        <f>H176</f>
        <v>P</v>
      </c>
      <c r="J177" s="365" t="str">
        <f>IF(OR([1]Tabulka!J177=":",[1]Tabulka!J177=""),"",CONCATENATE([1]Tabulka!J177,CHAR(10),"(",'[1]Tabulka-skore'!J177,")"))</f>
        <v/>
      </c>
      <c r="K177" s="366" t="str">
        <f>IF(OR([1]Tabulka!K177=":",[1]Tabulka!K177=""),"",CONCATENATE([1]Tabulka!K177,CHAR(10),"(",'[1]Tabulka-skore'!K177,")"))</f>
        <v/>
      </c>
      <c r="L177" s="367" t="str">
        <f>[1]Tabulka!L177</f>
        <v/>
      </c>
      <c r="M177" s="368" t="str">
        <f>IF([1]Tabulka!M177="","",CONCATENATE([1]Tabulka!M177,":",CHAR(10),"(",'[1]Tabulka-skore'!M177,":"))</f>
        <v/>
      </c>
      <c r="N177" s="369" t="str">
        <f>IF([1]Tabulka!N177="","",CONCATENATE([1]Tabulka!N177,CHAR(10),'[1]Tabulka-skore'!N177,")"))</f>
        <v/>
      </c>
      <c r="O177" s="370" t="str">
        <f>IF([1]Tabulka!O177="","",CONCATENATE([1]Tabulka!O177,CHAR(10),"(",'[1]Tabulka-skore'!O177,")"))</f>
        <v/>
      </c>
      <c r="P177" s="371" t="str">
        <f>IF([1]Tabulka!P177="","",IFERROR(CONCATENATE(ROUND([1]Tabulka!P177,2),CHAR(10),"(",ROUND('[1]Tabulka-skore'!P177,2),")"),""))</f>
        <v/>
      </c>
      <c r="Q177" s="372" t="str">
        <f>[1]Tabulka!Q177</f>
        <v/>
      </c>
      <c r="R177" s="376" t="str">
        <f>[1]Tabulka!R177</f>
        <v/>
      </c>
      <c r="S177" s="374" t="str">
        <f>IF([1]Tabulka!S177="","",CONCATENATE([1]Tabulka!S177,":",CHAR(10),"(",'[1]Tabulka-skore'!S177,":"))</f>
        <v/>
      </c>
      <c r="T177" s="375" t="str">
        <f>IF([1]Tabulka!T177="","",CONCATENATE([1]Tabulka!T177,CHAR(10),'[1]Tabulka-skore'!T177,")"))</f>
        <v/>
      </c>
      <c r="U177" s="376" t="str">
        <f>IF([1]Tabulka!U177="","",CONCATENATE([1]Tabulka!U177,CHAR(10),"(",'[1]Tabulka-skore'!U177,")"))</f>
        <v/>
      </c>
      <c r="V177" s="377" t="str">
        <f>IF([1]Tabulka!V177="","",IFERROR(CONCATENATE(ROUND([1]Tabulka!V177,2),CHAR(10),"(",ROUND('[1]Tabulka-skore'!V177,2),")"),""))</f>
        <v/>
      </c>
      <c r="W177" s="378" t="str">
        <f>[1]Tabulka!W177</f>
        <v/>
      </c>
      <c r="X177" s="309"/>
    </row>
    <row r="178" spans="1:24" ht="35.25" hidden="1" customHeight="1">
      <c r="A178" s="304"/>
      <c r="B178" s="727">
        <v>157</v>
      </c>
      <c r="C178" s="736" t="str">
        <f>VLOOKUP($B178,[1]jednotlivci!$C$5:$G$164,5,0)</f>
        <v/>
      </c>
      <c r="D178" s="480" t="str">
        <f>IF(OR([1]Tabulka!D178=":",[1]Tabulka!D178=""),"",CONCATENATE([1]Tabulka!D178,CHAR(10),"(",'[1]Tabulka-skore'!D178,")"))</f>
        <v/>
      </c>
      <c r="E178" s="493" t="str">
        <f>IF(OR([1]Tabulka!E178=":",[1]Tabulka!E178=""),"",CONCATENATE([1]Tabulka!E178,CHAR(10),"(",'[1]Tabulka-skore'!E178,")"))</f>
        <v/>
      </c>
      <c r="F178" s="493" t="str">
        <f>IF(OR([1]Tabulka!F178=":",[1]Tabulka!F178=""),"",CONCATENATE([1]Tabulka!F178,CHAR(10),"(",'[1]Tabulka-skore'!F178,")"))</f>
        <v/>
      </c>
      <c r="G178" s="493" t="str">
        <f>IF(OR([1]Tabulka!G178=":",[1]Tabulka!G178=""),"",CONCATENATE([1]Tabulka!G178,CHAR(10),"(",'[1]Tabulka-skore'!G178,")"))</f>
        <v/>
      </c>
      <c r="H178" s="493" t="str">
        <f>IF(OR([1]Tabulka!H178=":",[1]Tabulka!H178=""),"",CONCATENATE([1]Tabulka!H178,CHAR(10),"(",'[1]Tabulka-skore'!H178,")"))</f>
        <v/>
      </c>
      <c r="I178" s="493" t="str">
        <f>IF(OR([1]Tabulka!I178=":",[1]Tabulka!I178=""),"",CONCATENATE([1]Tabulka!I178,CHAR(10),"(",'[1]Tabulka-skore'!I178,")"))</f>
        <v/>
      </c>
      <c r="J178" s="737" t="str">
        <f>I177</f>
        <v>P</v>
      </c>
      <c r="K178" s="366" t="str">
        <f>IF(OR([1]Tabulka!K178=":",[1]Tabulka!K178=""),"",CONCATENATE([1]Tabulka!K178,CHAR(10),"(",'[1]Tabulka-skore'!K178,")"))</f>
        <v/>
      </c>
      <c r="L178" s="367" t="str">
        <f>[1]Tabulka!L178</f>
        <v/>
      </c>
      <c r="M178" s="368" t="str">
        <f>IF([1]Tabulka!M178="","",CONCATENATE([1]Tabulka!M178,":",CHAR(10),"(",'[1]Tabulka-skore'!M178,":"))</f>
        <v/>
      </c>
      <c r="N178" s="369" t="str">
        <f>IF([1]Tabulka!N178="","",CONCATENATE([1]Tabulka!N178,CHAR(10),'[1]Tabulka-skore'!N178,")"))</f>
        <v/>
      </c>
      <c r="O178" s="370" t="str">
        <f>IF([1]Tabulka!O178="","",CONCATENATE([1]Tabulka!O178,CHAR(10),"(",'[1]Tabulka-skore'!O178,")"))</f>
        <v/>
      </c>
      <c r="P178" s="371" t="str">
        <f>IF([1]Tabulka!P178="","",IFERROR(CONCATENATE(ROUND([1]Tabulka!P178,2),CHAR(10),"(",ROUND('[1]Tabulka-skore'!P178,2),")"),""))</f>
        <v/>
      </c>
      <c r="Q178" s="372" t="str">
        <f>[1]Tabulka!Q178</f>
        <v/>
      </c>
      <c r="R178" s="376" t="str">
        <f>[1]Tabulka!R178</f>
        <v/>
      </c>
      <c r="S178" s="374" t="str">
        <f>IF([1]Tabulka!S178="","",CONCATENATE([1]Tabulka!S178,":",CHAR(10),"(",'[1]Tabulka-skore'!S178,":"))</f>
        <v/>
      </c>
      <c r="T178" s="375" t="str">
        <f>IF([1]Tabulka!T178="","",CONCATENATE([1]Tabulka!T178,CHAR(10),'[1]Tabulka-skore'!T178,")"))</f>
        <v/>
      </c>
      <c r="U178" s="376" t="str">
        <f>IF([1]Tabulka!U178="","",CONCATENATE([1]Tabulka!U178,CHAR(10),"(",'[1]Tabulka-skore'!U178,")"))</f>
        <v/>
      </c>
      <c r="V178" s="377" t="str">
        <f>IF([1]Tabulka!V178="","",IFERROR(CONCATENATE(ROUND([1]Tabulka!V178,2),CHAR(10),"(",ROUND('[1]Tabulka-skore'!V178,2),")"),""))</f>
        <v/>
      </c>
      <c r="W178" s="378" t="str">
        <f>[1]Tabulka!W178</f>
        <v/>
      </c>
      <c r="X178" s="309"/>
    </row>
    <row r="179" spans="1:24" ht="33.75" hidden="1" customHeight="1">
      <c r="A179" s="304"/>
      <c r="B179" s="727">
        <v>158</v>
      </c>
      <c r="C179" s="739" t="str">
        <f>VLOOKUP($B179,[1]jednotlivci!$C$5:$G$164,5,0)</f>
        <v/>
      </c>
      <c r="D179" s="505" t="str">
        <f>IF(OR([1]Tabulka!D179=":",[1]Tabulka!D179=""),"",CONCATENATE([1]Tabulka!D179,CHAR(10),"(",'[1]Tabulka-skore'!D179,")"))</f>
        <v/>
      </c>
      <c r="E179" s="506" t="str">
        <f>IF(OR([1]Tabulka!E179=":",[1]Tabulka!E179=""),"",CONCATENATE([1]Tabulka!E179,CHAR(10),"(",'[1]Tabulka-skore'!E179,")"))</f>
        <v/>
      </c>
      <c r="F179" s="506" t="str">
        <f>IF(OR([1]Tabulka!F179=":",[1]Tabulka!F179=""),"",CONCATENATE([1]Tabulka!F179,CHAR(10),"(",'[1]Tabulka-skore'!F179,")"))</f>
        <v/>
      </c>
      <c r="G179" s="506" t="str">
        <f>IF(OR([1]Tabulka!G179=":",[1]Tabulka!G179=""),"",CONCATENATE([1]Tabulka!G179,CHAR(10),"(",'[1]Tabulka-skore'!G179,")"))</f>
        <v/>
      </c>
      <c r="H179" s="506" t="str">
        <f>IF(OR([1]Tabulka!H179=":",[1]Tabulka!H179=""),"",CONCATENATE([1]Tabulka!H179,CHAR(10),"(",'[1]Tabulka-skore'!H179,")"))</f>
        <v/>
      </c>
      <c r="I179" s="506" t="str">
        <f>IF(OR([1]Tabulka!I179=":",[1]Tabulka!I179=""),"",CONCATENATE([1]Tabulka!I179,CHAR(10),"(",'[1]Tabulka-skore'!I179,")"))</f>
        <v/>
      </c>
      <c r="J179" s="506" t="str">
        <f>IF(OR([1]Tabulka!J179=":",[1]Tabulka!J179=""),"",CONCATENATE([1]Tabulka!J179,CHAR(10),"(",'[1]Tabulka-skore'!J179,")"))</f>
        <v/>
      </c>
      <c r="K179" s="740" t="str">
        <f>J178</f>
        <v>P</v>
      </c>
      <c r="L179" s="400" t="str">
        <f>[1]Tabulka!L179</f>
        <v/>
      </c>
      <c r="M179" s="689" t="str">
        <f>IF([1]Tabulka!M179="","",CONCATENATE([1]Tabulka!M179,":",CHAR(10),"(",'[1]Tabulka-skore'!M179,":"))</f>
        <v/>
      </c>
      <c r="N179" s="690" t="str">
        <f>IF([1]Tabulka!N179="","",CONCATENATE([1]Tabulka!N179,CHAR(10),'[1]Tabulka-skore'!N179,")"))</f>
        <v/>
      </c>
      <c r="O179" s="691" t="str">
        <f>IF([1]Tabulka!O179="","",CONCATENATE([1]Tabulka!O179,CHAR(10),"(",'[1]Tabulka-skore'!O179,")"))</f>
        <v/>
      </c>
      <c r="P179" s="692" t="str">
        <f>IF([1]Tabulka!P179="","",IFERROR(CONCATENATE(ROUND([1]Tabulka!P179,2),CHAR(10),"(",ROUND('[1]Tabulka-skore'!P179,2),")"),""))</f>
        <v/>
      </c>
      <c r="Q179" s="405" t="str">
        <f>[1]Tabulka!Q179</f>
        <v/>
      </c>
      <c r="R179" s="406" t="str">
        <f>[1]Tabulka!R179</f>
        <v/>
      </c>
      <c r="S179" s="407" t="str">
        <f>IF([1]Tabulka!S179="","",CONCATENATE([1]Tabulka!S179,":",CHAR(10),"(",'[1]Tabulka-skore'!S179,":"))</f>
        <v/>
      </c>
      <c r="T179" s="408" t="str">
        <f>IF([1]Tabulka!T179="","",CONCATENATE([1]Tabulka!T179,CHAR(10),'[1]Tabulka-skore'!T179,")"))</f>
        <v/>
      </c>
      <c r="U179" s="406" t="str">
        <f>IF([1]Tabulka!U179="","",CONCATENATE([1]Tabulka!U179,CHAR(10),"(",'[1]Tabulka-skore'!U179,")"))</f>
        <v/>
      </c>
      <c r="V179" s="409" t="str">
        <f>IF([1]Tabulka!V179="","",IFERROR(CONCATENATE(ROUND([1]Tabulka!V179,2),CHAR(10),"(",ROUND('[1]Tabulka-skore'!V179,2),")"),""))</f>
        <v/>
      </c>
      <c r="W179" s="378" t="str">
        <f>[1]Tabulka!W179</f>
        <v/>
      </c>
      <c r="X179" s="309"/>
    </row>
    <row r="180" spans="1:24" ht="19.5" hidden="1" customHeight="1">
      <c r="A180" s="304"/>
      <c r="B180" s="521"/>
      <c r="C180" s="425"/>
      <c r="D180" s="522"/>
      <c r="E180" s="522"/>
      <c r="F180" s="522"/>
      <c r="G180" s="522"/>
      <c r="H180" s="522"/>
      <c r="I180" s="522"/>
      <c r="J180" s="522"/>
      <c r="K180" s="523"/>
      <c r="L180" s="524"/>
      <c r="M180" s="525"/>
      <c r="N180" s="526"/>
      <c r="O180" s="524"/>
      <c r="P180" s="524"/>
      <c r="Q180" s="527"/>
      <c r="R180" s="527"/>
      <c r="S180" s="528"/>
      <c r="T180" s="529"/>
      <c r="U180" s="527"/>
      <c r="V180" s="527"/>
      <c r="W180" s="524"/>
      <c r="X180" s="436"/>
    </row>
    <row r="181" spans="1:24" ht="5" hidden="1" customHeight="1">
      <c r="A181" s="304"/>
      <c r="B181" s="304"/>
      <c r="C181" s="572"/>
      <c r="D181" s="573"/>
      <c r="E181" s="573"/>
      <c r="F181" s="573"/>
      <c r="G181" s="573"/>
      <c r="H181" s="573"/>
      <c r="I181" s="573"/>
      <c r="J181" s="573"/>
      <c r="K181" s="574"/>
      <c r="L181" s="307"/>
      <c r="M181" s="575"/>
      <c r="N181" s="576"/>
      <c r="O181" s="307"/>
      <c r="P181" s="307"/>
      <c r="Q181" s="307"/>
      <c r="R181" s="577"/>
      <c r="S181" s="575"/>
      <c r="T181" s="310"/>
      <c r="U181" s="307"/>
      <c r="V181" s="307"/>
      <c r="W181" s="307"/>
      <c r="X181" s="309"/>
    </row>
    <row r="182" spans="1:24" ht="48.75" hidden="1" customHeight="1">
      <c r="A182" s="304"/>
      <c r="B182" s="741"/>
      <c r="C182" s="742" t="str">
        <f>D184</f>
        <v>Q</v>
      </c>
      <c r="D182" s="841" t="str">
        <f>C184</f>
        <v/>
      </c>
      <c r="E182" s="745" t="str">
        <f>C185</f>
        <v/>
      </c>
      <c r="F182" s="745" t="str">
        <f>C186</f>
        <v/>
      </c>
      <c r="G182" s="745" t="str">
        <f>C187</f>
        <v/>
      </c>
      <c r="H182" s="745" t="str">
        <f>C188</f>
        <v/>
      </c>
      <c r="I182" s="842" t="str">
        <f>C189</f>
        <v/>
      </c>
      <c r="J182" s="745" t="str">
        <f>C190</f>
        <v/>
      </c>
      <c r="K182" s="745" t="str">
        <f>C191</f>
        <v/>
      </c>
      <c r="L182" s="746" t="s">
        <v>358</v>
      </c>
      <c r="M182" s="747" t="s">
        <v>359</v>
      </c>
      <c r="N182" s="747"/>
      <c r="O182" s="748" t="s">
        <v>360</v>
      </c>
      <c r="P182" s="749" t="s">
        <v>361</v>
      </c>
      <c r="Q182" s="843" t="s">
        <v>362</v>
      </c>
      <c r="R182" s="844" t="s">
        <v>363</v>
      </c>
      <c r="S182" s="845" t="s">
        <v>364</v>
      </c>
      <c r="T182" s="846"/>
      <c r="U182" s="844" t="s">
        <v>365</v>
      </c>
      <c r="V182" s="847" t="s">
        <v>366</v>
      </c>
      <c r="W182" s="755" t="s">
        <v>367</v>
      </c>
      <c r="X182" s="309"/>
    </row>
    <row r="183" spans="1:24" ht="11.25" hidden="1" customHeight="1">
      <c r="A183" s="304"/>
      <c r="B183" s="329" t="str">
        <f>VLOOKUP(B184-1,'[1]pravidla turnaje'!$A$64:$B$83,2,0)</f>
        <v>Q</v>
      </c>
      <c r="C183" s="756"/>
      <c r="D183" s="665">
        <f>B184</f>
        <v>161</v>
      </c>
      <c r="E183" s="333">
        <f>B185</f>
        <v>162</v>
      </c>
      <c r="F183" s="333">
        <f>B186</f>
        <v>163</v>
      </c>
      <c r="G183" s="333">
        <f>B187</f>
        <v>164</v>
      </c>
      <c r="H183" s="333">
        <f>B188</f>
        <v>165</v>
      </c>
      <c r="I183" s="666">
        <f>B189</f>
        <v>166</v>
      </c>
      <c r="J183" s="666">
        <f>B190</f>
        <v>167</v>
      </c>
      <c r="K183" s="666">
        <f>B191</f>
        <v>168</v>
      </c>
      <c r="L183" s="757"/>
      <c r="M183" s="758"/>
      <c r="N183" s="758"/>
      <c r="O183" s="759"/>
      <c r="P183" s="760"/>
      <c r="Q183" s="848" t="s">
        <v>368</v>
      </c>
      <c r="R183" s="849"/>
      <c r="S183" s="849"/>
      <c r="T183" s="849"/>
      <c r="U183" s="849"/>
      <c r="V183" s="850"/>
      <c r="W183" s="764"/>
      <c r="X183" s="309"/>
    </row>
    <row r="184" spans="1:24" ht="35.25" hidden="1" customHeight="1">
      <c r="A184" s="304"/>
      <c r="B184" s="765">
        <v>161</v>
      </c>
      <c r="C184" s="851" t="str">
        <f>VLOOKUP($B184,[1]jednotlivci!$C$5:$G$164,5,0)</f>
        <v/>
      </c>
      <c r="D184" s="852" t="str">
        <f>B183</f>
        <v>Q</v>
      </c>
      <c r="E184" s="347" t="str">
        <f>IF(OR([1]Tabulka!E184=":",[1]Tabulka!E184=""),"",CONCATENATE([1]Tabulka!E184,CHAR(10),"(",'[1]Tabulka-skore'!E184,")"))</f>
        <v/>
      </c>
      <c r="F184" s="347" t="str">
        <f>IF(OR([1]Tabulka!F184=":",[1]Tabulka!F184=""),"",CONCATENATE([1]Tabulka!F184,CHAR(10),"(",'[1]Tabulka-skore'!F184,")"))</f>
        <v/>
      </c>
      <c r="G184" s="347" t="str">
        <f>IF(OR([1]Tabulka!G184=":",[1]Tabulka!G184=""),"",CONCATENATE([1]Tabulka!G184,CHAR(10),"(",'[1]Tabulka-skore'!G184,")"))</f>
        <v/>
      </c>
      <c r="H184" s="347" t="str">
        <f>IF(OR([1]Tabulka!H184=":",[1]Tabulka!H184=""),"",CONCATENATE([1]Tabulka!H184,CHAR(10),"(",'[1]Tabulka-skore'!H184,")"))</f>
        <v/>
      </c>
      <c r="I184" s="347" t="str">
        <f>IF(OR([1]Tabulka!I184=":",[1]Tabulka!I184=""),"",CONCATENATE([1]Tabulka!I184,CHAR(10),"(",'[1]Tabulka-skore'!I184,")"))</f>
        <v/>
      </c>
      <c r="J184" s="347" t="str">
        <f>IF(OR([1]Tabulka!J184=":",[1]Tabulka!J184=""),"",CONCATENATE([1]Tabulka!J184,CHAR(10),"(",'[1]Tabulka-skore'!J184,")"))</f>
        <v/>
      </c>
      <c r="K184" s="348" t="str">
        <f>IF(OR([1]Tabulka!K184=":",[1]Tabulka!K184=""),"",CONCATENATE([1]Tabulka!K184,CHAR(10),"(",'[1]Tabulka-skore'!K184,")"))</f>
        <v/>
      </c>
      <c r="L184" s="349" t="str">
        <f>[1]Tabulka!L184</f>
        <v/>
      </c>
      <c r="M184" s="350" t="str">
        <f>IF([1]Tabulka!M184="","",CONCATENATE([1]Tabulka!M184,":",CHAR(10),"(",'[1]Tabulka-skore'!M184,":"))</f>
        <v/>
      </c>
      <c r="N184" s="351" t="str">
        <f>IF([1]Tabulka!N184="","",CONCATENATE([1]Tabulka!N184,CHAR(10),'[1]Tabulka-skore'!N184,")"))</f>
        <v/>
      </c>
      <c r="O184" s="352" t="str">
        <f>IF([1]Tabulka!O184="","",CONCATENATE([1]Tabulka!O184,CHAR(10),"(",'[1]Tabulka-skore'!O184,")"))</f>
        <v/>
      </c>
      <c r="P184" s="353" t="str">
        <f>IF([1]Tabulka!P184="","",IFERROR(CONCATENATE(ROUND([1]Tabulka!P184,2),CHAR(10),"(",ROUND('[1]Tabulka-skore'!P184,2),")"),""))</f>
        <v/>
      </c>
      <c r="Q184" s="354" t="str">
        <f>[1]Tabulka!Q184</f>
        <v/>
      </c>
      <c r="R184" s="355" t="str">
        <f>[1]Tabulka!R184</f>
        <v/>
      </c>
      <c r="S184" s="356" t="str">
        <f>IF([1]Tabulka!S184="","",CONCATENATE([1]Tabulka!S184,":",CHAR(10),"(",'[1]Tabulka-skore'!S184,":"))</f>
        <v/>
      </c>
      <c r="T184" s="357" t="str">
        <f>IF([1]Tabulka!T184="","",CONCATENATE([1]Tabulka!T184,CHAR(10),'[1]Tabulka-skore'!T184,")"))</f>
        <v/>
      </c>
      <c r="U184" s="358" t="str">
        <f>IF([1]Tabulka!U184="","",CONCATENATE([1]Tabulka!U184,CHAR(10),"(",'[1]Tabulka-skore'!U184,")"))</f>
        <v/>
      </c>
      <c r="V184" s="359" t="str">
        <f>IF([1]Tabulka!V184="","",IFERROR(CONCATENATE(ROUND([1]Tabulka!V184,2),CHAR(10),"(",ROUND('[1]Tabulka-skore'!V184,2),")"),""))</f>
        <v/>
      </c>
      <c r="W184" s="360" t="str">
        <f>[1]Tabulka!W184</f>
        <v/>
      </c>
      <c r="X184" s="309"/>
    </row>
    <row r="185" spans="1:24" ht="35.25" hidden="1" customHeight="1">
      <c r="A185" s="304"/>
      <c r="B185" s="768">
        <v>162</v>
      </c>
      <c r="C185" s="775" t="str">
        <f>VLOOKUP($B185,[1]jednotlivci!$C$5:$G$164,5,0)</f>
        <v/>
      </c>
      <c r="D185" s="480" t="str">
        <f>IF(OR([1]Tabulka!D185=":",[1]Tabulka!D185=""),"",CONCATENATE([1]Tabulka!D185,CHAR(10),"(",'[1]Tabulka-skore'!D185,")"))</f>
        <v/>
      </c>
      <c r="E185" s="776" t="str">
        <f>D184</f>
        <v>Q</v>
      </c>
      <c r="F185" s="365" t="str">
        <f>IF(OR([1]Tabulka!F185=":",[1]Tabulka!F185=""),"",CONCATENATE([1]Tabulka!F185,CHAR(10),"(",'[1]Tabulka-skore'!F185,")"))</f>
        <v/>
      </c>
      <c r="G185" s="365" t="str">
        <f>IF(OR([1]Tabulka!G185=":",[1]Tabulka!G185=""),"",CONCATENATE([1]Tabulka!G185,CHAR(10),"(",'[1]Tabulka-skore'!G185,")"))</f>
        <v/>
      </c>
      <c r="H185" s="365" t="str">
        <f>IF(OR([1]Tabulka!H185=":",[1]Tabulka!H185=""),"",CONCATENATE([1]Tabulka!H185,CHAR(10),"(",'[1]Tabulka-skore'!H185,")"))</f>
        <v/>
      </c>
      <c r="I185" s="365" t="str">
        <f>IF(OR([1]Tabulka!I185=":",[1]Tabulka!I185=""),"",CONCATENATE([1]Tabulka!I185,CHAR(10),"(",'[1]Tabulka-skore'!I185,")"))</f>
        <v/>
      </c>
      <c r="J185" s="365" t="str">
        <f>IF(OR([1]Tabulka!J185=":",[1]Tabulka!J185=""),"",CONCATENATE([1]Tabulka!J185,CHAR(10),"(",'[1]Tabulka-skore'!J185,")"))</f>
        <v/>
      </c>
      <c r="K185" s="366" t="str">
        <f>IF(OR([1]Tabulka!K185=":",[1]Tabulka!K185=""),"",CONCATENATE([1]Tabulka!K185,CHAR(10),"(",'[1]Tabulka-skore'!K185,")"))</f>
        <v/>
      </c>
      <c r="L185" s="367" t="str">
        <f>[1]Tabulka!L185</f>
        <v/>
      </c>
      <c r="M185" s="368" t="str">
        <f>IF([1]Tabulka!M185="","",CONCATENATE([1]Tabulka!M185,":",CHAR(10),"(",'[1]Tabulka-skore'!M185,":"))</f>
        <v/>
      </c>
      <c r="N185" s="369" t="str">
        <f>IF([1]Tabulka!N185="","",CONCATENATE([1]Tabulka!N185,CHAR(10),'[1]Tabulka-skore'!N185,")"))</f>
        <v/>
      </c>
      <c r="O185" s="370" t="str">
        <f>IF([1]Tabulka!O185="","",CONCATENATE([1]Tabulka!O185,CHAR(10),"(",'[1]Tabulka-skore'!O185,")"))</f>
        <v/>
      </c>
      <c r="P185" s="371" t="str">
        <f>IF([1]Tabulka!P185="","",IFERROR(CONCATENATE(ROUND([1]Tabulka!P185,2),CHAR(10),"(",ROUND('[1]Tabulka-skore'!P185,2),")"),""))</f>
        <v/>
      </c>
      <c r="Q185" s="372" t="str">
        <f>[1]Tabulka!Q185</f>
        <v/>
      </c>
      <c r="R185" s="373" t="str">
        <f>[1]Tabulka!R185</f>
        <v/>
      </c>
      <c r="S185" s="374" t="str">
        <f>IF([1]Tabulka!S185="","",CONCATENATE([1]Tabulka!S185,":",CHAR(10),"(",'[1]Tabulka-skore'!S185,":"))</f>
        <v/>
      </c>
      <c r="T185" s="375" t="str">
        <f>IF([1]Tabulka!T185="","",CONCATENATE([1]Tabulka!T185,CHAR(10),'[1]Tabulka-skore'!T185,")"))</f>
        <v/>
      </c>
      <c r="U185" s="376" t="str">
        <f>IF([1]Tabulka!U185="","",CONCATENATE([1]Tabulka!U185,CHAR(10),"(",'[1]Tabulka-skore'!U185,")"))</f>
        <v/>
      </c>
      <c r="V185" s="377" t="str">
        <f>IF([1]Tabulka!V185="","",IFERROR(CONCATENATE(ROUND([1]Tabulka!V185,2),CHAR(10),"(",ROUND('[1]Tabulka-skore'!V185,2),")"),""))</f>
        <v/>
      </c>
      <c r="W185" s="378" t="str">
        <f>[1]Tabulka!W185</f>
        <v/>
      </c>
      <c r="X185" s="309"/>
    </row>
    <row r="186" spans="1:24" ht="35.25" hidden="1" customHeight="1">
      <c r="A186" s="304"/>
      <c r="B186" s="768">
        <v>163</v>
      </c>
      <c r="C186" s="775" t="str">
        <f>VLOOKUP($B186,[1]jednotlivci!$C$5:$G$164,5,0)</f>
        <v/>
      </c>
      <c r="D186" s="480" t="str">
        <f>IF(OR([1]Tabulka!D186=":",[1]Tabulka!D186=""),"",CONCATENATE([1]Tabulka!D186,CHAR(10),"(",'[1]Tabulka-skore'!D186,")"))</f>
        <v/>
      </c>
      <c r="E186" s="493" t="str">
        <f>IF(OR([1]Tabulka!E186=":",[1]Tabulka!E186=""),"",CONCATENATE([1]Tabulka!E186,CHAR(10),"(",'[1]Tabulka-skore'!E186,")"))</f>
        <v/>
      </c>
      <c r="F186" s="776" t="str">
        <f>E185</f>
        <v>Q</v>
      </c>
      <c r="G186" s="365" t="str">
        <f>IF(OR([1]Tabulka!G186=":",[1]Tabulka!G186=""),"",CONCATENATE([1]Tabulka!G186,CHAR(10),"(",'[1]Tabulka-skore'!G186,")"))</f>
        <v/>
      </c>
      <c r="H186" s="365" t="str">
        <f>IF(OR([1]Tabulka!H186=":",[1]Tabulka!H186=""),"",CONCATENATE([1]Tabulka!H186,CHAR(10),"(",'[1]Tabulka-skore'!H186,")"))</f>
        <v/>
      </c>
      <c r="I186" s="365" t="str">
        <f>IF(OR([1]Tabulka!I186=":",[1]Tabulka!I186=""),"",CONCATENATE([1]Tabulka!I186,CHAR(10),"(",'[1]Tabulka-skore'!I186,")"))</f>
        <v/>
      </c>
      <c r="J186" s="365" t="str">
        <f>IF(OR([1]Tabulka!J186=":",[1]Tabulka!J186=""),"",CONCATENATE([1]Tabulka!J186,CHAR(10),"(",'[1]Tabulka-skore'!J186,")"))</f>
        <v/>
      </c>
      <c r="K186" s="366" t="str">
        <f>IF(OR([1]Tabulka!K186=":",[1]Tabulka!K186=""),"",CONCATENATE([1]Tabulka!K186,CHAR(10),"(",'[1]Tabulka-skore'!K186,")"))</f>
        <v/>
      </c>
      <c r="L186" s="367" t="str">
        <f>[1]Tabulka!L186</f>
        <v/>
      </c>
      <c r="M186" s="368" t="str">
        <f>IF([1]Tabulka!M186="","",CONCATENATE([1]Tabulka!M186,":",CHAR(10),"(",'[1]Tabulka-skore'!M186,":"))</f>
        <v/>
      </c>
      <c r="N186" s="369" t="str">
        <f>IF([1]Tabulka!N186="","",CONCATENATE([1]Tabulka!N186,CHAR(10),'[1]Tabulka-skore'!N186,")"))</f>
        <v/>
      </c>
      <c r="O186" s="370" t="str">
        <f>IF([1]Tabulka!O186="","",CONCATENATE([1]Tabulka!O186,CHAR(10),"(",'[1]Tabulka-skore'!O186,")"))</f>
        <v/>
      </c>
      <c r="P186" s="371" t="str">
        <f>IF([1]Tabulka!P186="","",IFERROR(CONCATENATE(ROUND([1]Tabulka!P186,2),CHAR(10),"(",ROUND('[1]Tabulka-skore'!P186,2),")"),""))</f>
        <v/>
      </c>
      <c r="Q186" s="372" t="str">
        <f>[1]Tabulka!Q186</f>
        <v/>
      </c>
      <c r="R186" s="373" t="str">
        <f>[1]Tabulka!R186</f>
        <v/>
      </c>
      <c r="S186" s="374" t="str">
        <f>IF([1]Tabulka!S186="","",CONCATENATE([1]Tabulka!S186,":",CHAR(10),"(",'[1]Tabulka-skore'!S186,":"))</f>
        <v/>
      </c>
      <c r="T186" s="375" t="str">
        <f>IF([1]Tabulka!T186="","",CONCATENATE([1]Tabulka!T186,CHAR(10),'[1]Tabulka-skore'!T186,")"))</f>
        <v/>
      </c>
      <c r="U186" s="376" t="str">
        <f>IF([1]Tabulka!U186="","",CONCATENATE([1]Tabulka!U186,CHAR(10),"(",'[1]Tabulka-skore'!U186,")"))</f>
        <v/>
      </c>
      <c r="V186" s="377" t="str">
        <f>IF([1]Tabulka!V186="","",IFERROR(CONCATENATE(ROUND([1]Tabulka!V186,2),CHAR(10),"(",ROUND('[1]Tabulka-skore'!V186,2),")"),""))</f>
        <v/>
      </c>
      <c r="W186" s="378" t="str">
        <f>[1]Tabulka!W186</f>
        <v/>
      </c>
      <c r="X186" s="309"/>
    </row>
    <row r="187" spans="1:24" ht="35.25" hidden="1" customHeight="1">
      <c r="A187" s="304"/>
      <c r="B187" s="768">
        <v>164</v>
      </c>
      <c r="C187" s="775" t="str">
        <f>VLOOKUP($B187,[1]jednotlivci!$C$5:$G$164,5,0)</f>
        <v/>
      </c>
      <c r="D187" s="480" t="str">
        <f>IF(OR([1]Tabulka!D187=":",[1]Tabulka!D187=""),"",CONCATENATE([1]Tabulka!D187,CHAR(10),"(",'[1]Tabulka-skore'!D187,")"))</f>
        <v/>
      </c>
      <c r="E187" s="493" t="str">
        <f>IF(OR([1]Tabulka!E187=":",[1]Tabulka!E187=""),"",CONCATENATE([1]Tabulka!E187,CHAR(10),"(",'[1]Tabulka-skore'!E187,")"))</f>
        <v/>
      </c>
      <c r="F187" s="493" t="str">
        <f>IF(OR([1]Tabulka!F187=":",[1]Tabulka!F187=""),"",CONCATENATE([1]Tabulka!F187,CHAR(10),"(",'[1]Tabulka-skore'!F187,")"))</f>
        <v/>
      </c>
      <c r="G187" s="776" t="str">
        <f>F186</f>
        <v>Q</v>
      </c>
      <c r="H187" s="365" t="str">
        <f>IF(OR([1]Tabulka!H187=":",[1]Tabulka!H187=""),"",CONCATENATE([1]Tabulka!H187,CHAR(10),"(",'[1]Tabulka-skore'!H187,")"))</f>
        <v/>
      </c>
      <c r="I187" s="365" t="str">
        <f>IF(OR([1]Tabulka!I187=":",[1]Tabulka!I187=""),"",CONCATENATE([1]Tabulka!I187,CHAR(10),"(",'[1]Tabulka-skore'!I187,")"))</f>
        <v/>
      </c>
      <c r="J187" s="365" t="str">
        <f>IF(OR([1]Tabulka!J187=":",[1]Tabulka!J187=""),"",CONCATENATE([1]Tabulka!J187,CHAR(10),"(",'[1]Tabulka-skore'!J187,")"))</f>
        <v/>
      </c>
      <c r="K187" s="366" t="str">
        <f>IF(OR([1]Tabulka!K187=":",[1]Tabulka!K187=""),"",CONCATENATE([1]Tabulka!K187,CHAR(10),"(",'[1]Tabulka-skore'!K187,")"))</f>
        <v/>
      </c>
      <c r="L187" s="367" t="str">
        <f>[1]Tabulka!L187</f>
        <v/>
      </c>
      <c r="M187" s="368" t="str">
        <f>IF([1]Tabulka!M187="","",CONCATENATE([1]Tabulka!M187,":",CHAR(10),"(",'[1]Tabulka-skore'!M187,":"))</f>
        <v/>
      </c>
      <c r="N187" s="369" t="str">
        <f>IF([1]Tabulka!N187="","",CONCATENATE([1]Tabulka!N187,CHAR(10),'[1]Tabulka-skore'!N187,")"))</f>
        <v/>
      </c>
      <c r="O187" s="370" t="str">
        <f>IF([1]Tabulka!O187="","",CONCATENATE([1]Tabulka!O187,CHAR(10),"(",'[1]Tabulka-skore'!O187,")"))</f>
        <v/>
      </c>
      <c r="P187" s="371" t="str">
        <f>IF([1]Tabulka!P187="","",IFERROR(CONCATENATE(ROUND([1]Tabulka!P187,2),CHAR(10),"(",ROUND('[1]Tabulka-skore'!P187,2),")"),""))</f>
        <v/>
      </c>
      <c r="Q187" s="372" t="str">
        <f>[1]Tabulka!Q187</f>
        <v/>
      </c>
      <c r="R187" s="373" t="str">
        <f>[1]Tabulka!R187</f>
        <v/>
      </c>
      <c r="S187" s="374" t="str">
        <f>IF([1]Tabulka!S187="","",CONCATENATE([1]Tabulka!S187,":",CHAR(10),"(",'[1]Tabulka-skore'!S187,":"))</f>
        <v/>
      </c>
      <c r="T187" s="375" t="str">
        <f>IF([1]Tabulka!T187="","",CONCATENATE([1]Tabulka!T187,CHAR(10),'[1]Tabulka-skore'!T187,")"))</f>
        <v/>
      </c>
      <c r="U187" s="376" t="str">
        <f>IF([1]Tabulka!U187="","",CONCATENATE([1]Tabulka!U187,CHAR(10),"(",'[1]Tabulka-skore'!U187,")"))</f>
        <v/>
      </c>
      <c r="V187" s="377" t="str">
        <f>IF([1]Tabulka!V187="","",IFERROR(CONCATENATE(ROUND([1]Tabulka!V187,2),CHAR(10),"(",ROUND('[1]Tabulka-skore'!V187,2),")"),""))</f>
        <v/>
      </c>
      <c r="W187" s="378" t="str">
        <f>[1]Tabulka!W187</f>
        <v/>
      </c>
      <c r="X187" s="309"/>
    </row>
    <row r="188" spans="1:24" ht="35.25" hidden="1" customHeight="1">
      <c r="A188" s="304"/>
      <c r="B188" s="768">
        <v>165</v>
      </c>
      <c r="C188" s="775" t="str">
        <f>VLOOKUP($B188,[1]jednotlivci!$C$5:$G$164,5,0)</f>
        <v/>
      </c>
      <c r="D188" s="480" t="str">
        <f>IF(OR([1]Tabulka!D188=":",[1]Tabulka!D188=""),"",CONCATENATE([1]Tabulka!D188,CHAR(10),"(",'[1]Tabulka-skore'!D188,")"))</f>
        <v/>
      </c>
      <c r="E188" s="493" t="str">
        <f>IF(OR([1]Tabulka!E188=":",[1]Tabulka!E188=""),"",CONCATENATE([1]Tabulka!E188,CHAR(10),"(",'[1]Tabulka-skore'!E188,")"))</f>
        <v/>
      </c>
      <c r="F188" s="493" t="str">
        <f>IF(OR([1]Tabulka!F188=":",[1]Tabulka!F188=""),"",CONCATENATE([1]Tabulka!F188,CHAR(10),"(",'[1]Tabulka-skore'!F188,")"))</f>
        <v/>
      </c>
      <c r="G188" s="493" t="str">
        <f>IF(OR([1]Tabulka!G188=":",[1]Tabulka!G188=""),"",CONCATENATE([1]Tabulka!G188,CHAR(10),"(",'[1]Tabulka-skore'!G188,")"))</f>
        <v/>
      </c>
      <c r="H188" s="776" t="str">
        <f>G187</f>
        <v>Q</v>
      </c>
      <c r="I188" s="365" t="str">
        <f>IF(OR([1]Tabulka!I188=":",[1]Tabulka!I188=""),"",CONCATENATE([1]Tabulka!I188,CHAR(10),"(",'[1]Tabulka-skore'!I188,")"))</f>
        <v/>
      </c>
      <c r="J188" s="365" t="str">
        <f>IF(OR([1]Tabulka!J188=":",[1]Tabulka!J188=""),"",CONCATENATE([1]Tabulka!J188,CHAR(10),"(",'[1]Tabulka-skore'!J188,")"))</f>
        <v/>
      </c>
      <c r="K188" s="366" t="str">
        <f>IF(OR([1]Tabulka!K188=":",[1]Tabulka!K188=""),"",CONCATENATE([1]Tabulka!K188,CHAR(10),"(",'[1]Tabulka-skore'!K188,")"))</f>
        <v/>
      </c>
      <c r="L188" s="367" t="str">
        <f>[1]Tabulka!L188</f>
        <v/>
      </c>
      <c r="M188" s="368" t="str">
        <f>IF([1]Tabulka!M188="","",CONCATENATE([1]Tabulka!M188,":",CHAR(10),"(",'[1]Tabulka-skore'!M188,":"))</f>
        <v/>
      </c>
      <c r="N188" s="369" t="str">
        <f>IF([1]Tabulka!N188="","",CONCATENATE([1]Tabulka!N188,CHAR(10),'[1]Tabulka-skore'!N188,")"))</f>
        <v/>
      </c>
      <c r="O188" s="370" t="str">
        <f>IF([1]Tabulka!O188="","",CONCATENATE([1]Tabulka!O188,CHAR(10),"(",'[1]Tabulka-skore'!O188,")"))</f>
        <v/>
      </c>
      <c r="P188" s="371" t="str">
        <f>IF([1]Tabulka!P188="","",IFERROR(CONCATENATE(ROUND([1]Tabulka!P188,2),CHAR(10),"(",ROUND('[1]Tabulka-skore'!P188,2),")"),""))</f>
        <v/>
      </c>
      <c r="Q188" s="372" t="str">
        <f>[1]Tabulka!Q188</f>
        <v/>
      </c>
      <c r="R188" s="376" t="str">
        <f>[1]Tabulka!R188</f>
        <v/>
      </c>
      <c r="S188" s="374" t="str">
        <f>IF([1]Tabulka!S188="","",CONCATENATE([1]Tabulka!S188,":",CHAR(10),"(",'[1]Tabulka-skore'!S188,":"))</f>
        <v/>
      </c>
      <c r="T188" s="375" t="str">
        <f>IF([1]Tabulka!T188="","",CONCATENATE([1]Tabulka!T188,CHAR(10),'[1]Tabulka-skore'!T188,")"))</f>
        <v/>
      </c>
      <c r="U188" s="376" t="str">
        <f>IF([1]Tabulka!U188="","",CONCATENATE([1]Tabulka!U188,CHAR(10),"(",'[1]Tabulka-skore'!U188,")"))</f>
        <v/>
      </c>
      <c r="V188" s="377" t="str">
        <f>IF([1]Tabulka!V188="","",IFERROR(CONCATENATE(ROUND([1]Tabulka!V188,2),CHAR(10),"(",ROUND('[1]Tabulka-skore'!V188,2),")"),""))</f>
        <v/>
      </c>
      <c r="W188" s="378" t="str">
        <f>[1]Tabulka!W188</f>
        <v/>
      </c>
      <c r="X188" s="309"/>
    </row>
    <row r="189" spans="1:24" ht="35.25" hidden="1" customHeight="1">
      <c r="A189" s="304"/>
      <c r="B189" s="768">
        <v>166</v>
      </c>
      <c r="C189" s="775" t="str">
        <f>VLOOKUP($B189,[1]jednotlivci!$C$5:$G$164,5,0)</f>
        <v/>
      </c>
      <c r="D189" s="480" t="str">
        <f>IF(OR([1]Tabulka!D189=":",[1]Tabulka!D189=""),"",CONCATENATE([1]Tabulka!D189,CHAR(10),"(",'[1]Tabulka-skore'!D189,")"))</f>
        <v/>
      </c>
      <c r="E189" s="493" t="str">
        <f>IF(OR([1]Tabulka!E189=":",[1]Tabulka!E189=""),"",CONCATENATE([1]Tabulka!E189,CHAR(10),"(",'[1]Tabulka-skore'!E189,")"))</f>
        <v/>
      </c>
      <c r="F189" s="493" t="str">
        <f>IF(OR([1]Tabulka!F189=":",[1]Tabulka!F189=""),"",CONCATENATE([1]Tabulka!F189,CHAR(10),"(",'[1]Tabulka-skore'!F189,")"))</f>
        <v/>
      </c>
      <c r="G189" s="493" t="str">
        <f>IF(OR([1]Tabulka!G189=":",[1]Tabulka!G189=""),"",CONCATENATE([1]Tabulka!G189,CHAR(10),"(",'[1]Tabulka-skore'!G189,")"))</f>
        <v/>
      </c>
      <c r="H189" s="493" t="str">
        <f>IF(OR([1]Tabulka!H189=":",[1]Tabulka!H189=""),"",CONCATENATE([1]Tabulka!H189,CHAR(10),"(",'[1]Tabulka-skore'!H189,")"))</f>
        <v/>
      </c>
      <c r="I189" s="776" t="str">
        <f>H188</f>
        <v>Q</v>
      </c>
      <c r="J189" s="365" t="str">
        <f>IF(OR([1]Tabulka!J189=":",[1]Tabulka!J189=""),"",CONCATENATE([1]Tabulka!J189,CHAR(10),"(",'[1]Tabulka-skore'!J189,")"))</f>
        <v/>
      </c>
      <c r="K189" s="366" t="str">
        <f>IF(OR([1]Tabulka!K189=":",[1]Tabulka!K189=""),"",CONCATENATE([1]Tabulka!K189,CHAR(10),"(",'[1]Tabulka-skore'!K189,")"))</f>
        <v/>
      </c>
      <c r="L189" s="367" t="str">
        <f>[1]Tabulka!L189</f>
        <v/>
      </c>
      <c r="M189" s="368" t="str">
        <f>IF([1]Tabulka!M189="","",CONCATENATE([1]Tabulka!M189,":",CHAR(10),"(",'[1]Tabulka-skore'!M189,":"))</f>
        <v/>
      </c>
      <c r="N189" s="369" t="str">
        <f>IF([1]Tabulka!N189="","",CONCATENATE([1]Tabulka!N189,CHAR(10),'[1]Tabulka-skore'!N189,")"))</f>
        <v/>
      </c>
      <c r="O189" s="370" t="str">
        <f>IF([1]Tabulka!O189="","",CONCATENATE([1]Tabulka!O189,CHAR(10),"(",'[1]Tabulka-skore'!O189,")"))</f>
        <v/>
      </c>
      <c r="P189" s="371" t="str">
        <f>IF([1]Tabulka!P189="","",IFERROR(CONCATENATE(ROUND([1]Tabulka!P189,2),CHAR(10),"(",ROUND('[1]Tabulka-skore'!P189,2),")"),""))</f>
        <v/>
      </c>
      <c r="Q189" s="372" t="str">
        <f>[1]Tabulka!Q189</f>
        <v/>
      </c>
      <c r="R189" s="376" t="str">
        <f>[1]Tabulka!R189</f>
        <v/>
      </c>
      <c r="S189" s="374" t="str">
        <f>IF([1]Tabulka!S189="","",CONCATENATE([1]Tabulka!S189,":",CHAR(10),"(",'[1]Tabulka-skore'!S189,":"))</f>
        <v/>
      </c>
      <c r="T189" s="375" t="str">
        <f>IF([1]Tabulka!T189="","",CONCATENATE([1]Tabulka!T189,CHAR(10),'[1]Tabulka-skore'!T189,")"))</f>
        <v/>
      </c>
      <c r="U189" s="376" t="str">
        <f>IF([1]Tabulka!U189="","",CONCATENATE([1]Tabulka!U189,CHAR(10),"(",'[1]Tabulka-skore'!U189,")"))</f>
        <v/>
      </c>
      <c r="V189" s="377" t="str">
        <f>IF([1]Tabulka!V189="","",IFERROR(CONCATENATE(ROUND([1]Tabulka!V189,2),CHAR(10),"(",ROUND('[1]Tabulka-skore'!V189,2),")"),""))</f>
        <v/>
      </c>
      <c r="W189" s="378" t="str">
        <f>[1]Tabulka!W189</f>
        <v/>
      </c>
      <c r="X189" s="309"/>
    </row>
    <row r="190" spans="1:24" ht="35.25" hidden="1" customHeight="1">
      <c r="A190" s="304"/>
      <c r="B190" s="768">
        <v>167</v>
      </c>
      <c r="C190" s="775" t="str">
        <f>VLOOKUP($B190,[1]jednotlivci!$C$5:$G$164,5,0)</f>
        <v/>
      </c>
      <c r="D190" s="480" t="str">
        <f>IF(OR([1]Tabulka!D190=":",[1]Tabulka!D190=""),"",CONCATENATE([1]Tabulka!D190,CHAR(10),"(",'[1]Tabulka-skore'!D190,")"))</f>
        <v/>
      </c>
      <c r="E190" s="493" t="str">
        <f>IF(OR([1]Tabulka!E190=":",[1]Tabulka!E190=""),"",CONCATENATE([1]Tabulka!E190,CHAR(10),"(",'[1]Tabulka-skore'!E190,")"))</f>
        <v/>
      </c>
      <c r="F190" s="493" t="str">
        <f>IF(OR([1]Tabulka!F190=":",[1]Tabulka!F190=""),"",CONCATENATE([1]Tabulka!F190,CHAR(10),"(",'[1]Tabulka-skore'!F190,")"))</f>
        <v/>
      </c>
      <c r="G190" s="493" t="str">
        <f>IF(OR([1]Tabulka!G190=":",[1]Tabulka!G190=""),"",CONCATENATE([1]Tabulka!G190,CHAR(10),"(",'[1]Tabulka-skore'!G190,")"))</f>
        <v/>
      </c>
      <c r="H190" s="493" t="str">
        <f>IF(OR([1]Tabulka!H190=":",[1]Tabulka!H190=""),"",CONCATENATE([1]Tabulka!H190,CHAR(10),"(",'[1]Tabulka-skore'!H190,")"))</f>
        <v/>
      </c>
      <c r="I190" s="493" t="str">
        <f>IF(OR([1]Tabulka!I190=":",[1]Tabulka!I190=""),"",CONCATENATE([1]Tabulka!I190,CHAR(10),"(",'[1]Tabulka-skore'!I190,")"))</f>
        <v/>
      </c>
      <c r="J190" s="776" t="str">
        <f>I189</f>
        <v>Q</v>
      </c>
      <c r="K190" s="366" t="str">
        <f>IF(OR([1]Tabulka!K190=":",[1]Tabulka!K190=""),"",CONCATENATE([1]Tabulka!K190,CHAR(10),"(",'[1]Tabulka-skore'!K190,")"))</f>
        <v/>
      </c>
      <c r="L190" s="367" t="str">
        <f>[1]Tabulka!L190</f>
        <v/>
      </c>
      <c r="M190" s="368" t="str">
        <f>IF([1]Tabulka!M190="","",CONCATENATE([1]Tabulka!M190,":",CHAR(10),"(",'[1]Tabulka-skore'!M190,":"))</f>
        <v/>
      </c>
      <c r="N190" s="369" t="str">
        <f>IF([1]Tabulka!N190="","",CONCATENATE([1]Tabulka!N190,CHAR(10),'[1]Tabulka-skore'!N190,")"))</f>
        <v/>
      </c>
      <c r="O190" s="370" t="str">
        <f>IF([1]Tabulka!O190="","",CONCATENATE([1]Tabulka!O190,CHAR(10),"(",'[1]Tabulka-skore'!O190,")"))</f>
        <v/>
      </c>
      <c r="P190" s="371" t="str">
        <f>IF([1]Tabulka!P190="","",IFERROR(CONCATENATE(ROUND([1]Tabulka!P190,2),CHAR(10),"(",ROUND('[1]Tabulka-skore'!P190,2),")"),""))</f>
        <v/>
      </c>
      <c r="Q190" s="372" t="str">
        <f>[1]Tabulka!Q190</f>
        <v/>
      </c>
      <c r="R190" s="376" t="str">
        <f>[1]Tabulka!R190</f>
        <v/>
      </c>
      <c r="S190" s="374" t="str">
        <f>IF([1]Tabulka!S190="","",CONCATENATE([1]Tabulka!S190,":",CHAR(10),"(",'[1]Tabulka-skore'!S190,":"))</f>
        <v/>
      </c>
      <c r="T190" s="375" t="str">
        <f>IF([1]Tabulka!T190="","",CONCATENATE([1]Tabulka!T190,CHAR(10),'[1]Tabulka-skore'!T190,")"))</f>
        <v/>
      </c>
      <c r="U190" s="376" t="str">
        <f>IF([1]Tabulka!U190="","",CONCATENATE([1]Tabulka!U190,CHAR(10),"(",'[1]Tabulka-skore'!U190,")"))</f>
        <v/>
      </c>
      <c r="V190" s="377" t="str">
        <f>IF([1]Tabulka!V190="","",IFERROR(CONCATENATE(ROUND([1]Tabulka!V190,2),CHAR(10),"(",ROUND('[1]Tabulka-skore'!V190,2),")"),""))</f>
        <v/>
      </c>
      <c r="W190" s="378" t="str">
        <f>[1]Tabulka!W190</f>
        <v/>
      </c>
      <c r="X190" s="309"/>
    </row>
    <row r="191" spans="1:24" ht="33.75" hidden="1" customHeight="1">
      <c r="A191" s="304"/>
      <c r="B191" s="768">
        <v>168</v>
      </c>
      <c r="C191" s="778" t="str">
        <f>VLOOKUP($B191,[1]jednotlivci!$C$5:$G$164,5,0)</f>
        <v/>
      </c>
      <c r="D191" s="505" t="str">
        <f>IF(OR([1]Tabulka!D191=":",[1]Tabulka!D191=""),"",CONCATENATE([1]Tabulka!D191,CHAR(10),"(",'[1]Tabulka-skore'!D191,")"))</f>
        <v/>
      </c>
      <c r="E191" s="506" t="str">
        <f>IF(OR([1]Tabulka!E191=":",[1]Tabulka!E191=""),"",CONCATENATE([1]Tabulka!E191,CHAR(10),"(",'[1]Tabulka-skore'!E191,")"))</f>
        <v/>
      </c>
      <c r="F191" s="506" t="str">
        <f>IF(OR([1]Tabulka!F191=":",[1]Tabulka!F191=""),"",CONCATENATE([1]Tabulka!F191,CHAR(10),"(",'[1]Tabulka-skore'!F191,")"))</f>
        <v/>
      </c>
      <c r="G191" s="506" t="str">
        <f>IF(OR([1]Tabulka!G191=":",[1]Tabulka!G191=""),"",CONCATENATE([1]Tabulka!G191,CHAR(10),"(",'[1]Tabulka-skore'!G191,")"))</f>
        <v/>
      </c>
      <c r="H191" s="506" t="str">
        <f>IF(OR([1]Tabulka!H191=":",[1]Tabulka!H191=""),"",CONCATENATE([1]Tabulka!H191,CHAR(10),"(",'[1]Tabulka-skore'!H191,")"))</f>
        <v/>
      </c>
      <c r="I191" s="506" t="str">
        <f>IF(OR([1]Tabulka!I191=":",[1]Tabulka!I191=""),"",CONCATENATE([1]Tabulka!I191,CHAR(10),"(",'[1]Tabulka-skore'!I191,")"))</f>
        <v/>
      </c>
      <c r="J191" s="506" t="str">
        <f>IF(OR([1]Tabulka!J191=":",[1]Tabulka!J191=""),"",CONCATENATE([1]Tabulka!J191,CHAR(10),"(",'[1]Tabulka-skore'!J191,")"))</f>
        <v/>
      </c>
      <c r="K191" s="779" t="str">
        <f>J190</f>
        <v>Q</v>
      </c>
      <c r="L191" s="400" t="str">
        <f>[1]Tabulka!L191</f>
        <v/>
      </c>
      <c r="M191" s="689" t="str">
        <f>IF([1]Tabulka!M191="","",CONCATENATE([1]Tabulka!M191,":",CHAR(10),"(",'[1]Tabulka-skore'!M191,":"))</f>
        <v/>
      </c>
      <c r="N191" s="690" t="str">
        <f>IF([1]Tabulka!N191="","",CONCATENATE([1]Tabulka!N191,CHAR(10),'[1]Tabulka-skore'!N191,")"))</f>
        <v/>
      </c>
      <c r="O191" s="691" t="str">
        <f>IF([1]Tabulka!O191="","",CONCATENATE([1]Tabulka!O191,CHAR(10),"(",'[1]Tabulka-skore'!O191,")"))</f>
        <v/>
      </c>
      <c r="P191" s="692" t="str">
        <f>IF([1]Tabulka!P191="","",IFERROR(CONCATENATE(ROUND([1]Tabulka!P191,2),CHAR(10),"(",ROUND('[1]Tabulka-skore'!P191,2),")"),""))</f>
        <v/>
      </c>
      <c r="Q191" s="405" t="str">
        <f>[1]Tabulka!Q191</f>
        <v/>
      </c>
      <c r="R191" s="406" t="str">
        <f>[1]Tabulka!R191</f>
        <v/>
      </c>
      <c r="S191" s="407" t="str">
        <f>IF([1]Tabulka!S191="","",CONCATENATE([1]Tabulka!S191,":",CHAR(10),"(",'[1]Tabulka-skore'!S191,":"))</f>
        <v/>
      </c>
      <c r="T191" s="408" t="str">
        <f>IF([1]Tabulka!T191="","",CONCATENATE([1]Tabulka!T191,CHAR(10),'[1]Tabulka-skore'!T191,")"))</f>
        <v/>
      </c>
      <c r="U191" s="406" t="str">
        <f>IF([1]Tabulka!U191="","",CONCATENATE([1]Tabulka!U191,CHAR(10),"(",'[1]Tabulka-skore'!U191,")"))</f>
        <v/>
      </c>
      <c r="V191" s="409" t="str">
        <f>IF([1]Tabulka!V191="","",IFERROR(CONCATENATE(ROUND([1]Tabulka!V191,2),CHAR(10),"(",ROUND('[1]Tabulka-skore'!V191,2),")"),""))</f>
        <v/>
      </c>
      <c r="W191" s="378" t="str">
        <f>[1]Tabulka!W191</f>
        <v/>
      </c>
      <c r="X191" s="309"/>
    </row>
    <row r="192" spans="1:24" ht="19.5" hidden="1" customHeight="1">
      <c r="A192" s="304"/>
      <c r="B192" s="521"/>
      <c r="C192" s="425"/>
      <c r="D192" s="522"/>
      <c r="E192" s="522"/>
      <c r="F192" s="522"/>
      <c r="G192" s="522"/>
      <c r="H192" s="522"/>
      <c r="I192" s="522"/>
      <c r="J192" s="522"/>
      <c r="K192" s="523"/>
      <c r="L192" s="524"/>
      <c r="M192" s="525"/>
      <c r="N192" s="526"/>
      <c r="O192" s="524"/>
      <c r="P192" s="524"/>
      <c r="Q192" s="527"/>
      <c r="R192" s="527"/>
      <c r="S192" s="528"/>
      <c r="T192" s="529"/>
      <c r="U192" s="527"/>
      <c r="V192" s="527"/>
      <c r="W192" s="524"/>
      <c r="X192" s="436"/>
    </row>
    <row r="193" spans="1:24" ht="5" customHeight="1" thickBot="1">
      <c r="A193" s="304"/>
      <c r="B193" s="304"/>
      <c r="C193" s="572"/>
      <c r="D193" s="573"/>
      <c r="E193" s="573"/>
      <c r="F193" s="573"/>
      <c r="G193" s="573"/>
      <c r="H193" s="573"/>
      <c r="I193" s="573"/>
      <c r="J193" s="573"/>
      <c r="K193" s="574"/>
      <c r="L193" s="307"/>
      <c r="M193" s="575"/>
      <c r="N193" s="576"/>
      <c r="O193" s="307"/>
      <c r="P193" s="307"/>
      <c r="Q193" s="307"/>
      <c r="R193" s="577"/>
      <c r="S193" s="575"/>
      <c r="T193" s="310"/>
      <c r="U193" s="307"/>
      <c r="V193" s="307"/>
      <c r="W193" s="307"/>
      <c r="X193" s="309"/>
    </row>
    <row r="194" spans="1:24" s="328" customFormat="1" ht="86.25" customHeight="1">
      <c r="A194" s="311"/>
      <c r="B194" s="312"/>
      <c r="C194" s="853" t="str">
        <f>D196</f>
        <v>W</v>
      </c>
      <c r="D194" s="314" t="str">
        <f>C196</f>
        <v>Tomanová / 
Pálfyová</v>
      </c>
      <c r="E194" s="315" t="str">
        <f>C197</f>
        <v>Kronychová / 
Štěpánová</v>
      </c>
      <c r="F194" s="315" t="str">
        <f>C198</f>
        <v>Klímová / 
Lerchová</v>
      </c>
      <c r="G194" s="315" t="str">
        <f>C199</f>
        <v>Egersdorfová / 
Kuchyňková</v>
      </c>
      <c r="H194" s="315" t="str">
        <f>C200</f>
        <v>Tomanová / 
Blahníková</v>
      </c>
      <c r="I194" s="700" t="str">
        <f>C201</f>
        <v/>
      </c>
      <c r="J194" s="316" t="str">
        <f>C202</f>
        <v/>
      </c>
      <c r="K194" s="316" t="str">
        <f>C203</f>
        <v/>
      </c>
      <c r="L194" s="854" t="s">
        <v>358</v>
      </c>
      <c r="M194" s="855" t="s">
        <v>359</v>
      </c>
      <c r="N194" s="855"/>
      <c r="O194" s="856" t="s">
        <v>360</v>
      </c>
      <c r="P194" s="857" t="s">
        <v>361</v>
      </c>
      <c r="Q194" s="858" t="s">
        <v>362</v>
      </c>
      <c r="R194" s="859" t="s">
        <v>363</v>
      </c>
      <c r="S194" s="860" t="s">
        <v>364</v>
      </c>
      <c r="T194" s="861"/>
      <c r="U194" s="859" t="s">
        <v>365</v>
      </c>
      <c r="V194" s="862" t="s">
        <v>366</v>
      </c>
      <c r="W194" s="863" t="s">
        <v>367</v>
      </c>
      <c r="X194" s="327"/>
    </row>
    <row r="195" spans="1:24" ht="9.75" customHeight="1" thickBot="1">
      <c r="A195" s="304"/>
      <c r="B195" s="329" t="str">
        <f>VLOOKUP(B196-1,'[1]pravidla turnaje'!$A$64:$B$83,2,0)</f>
        <v>W</v>
      </c>
      <c r="C195" s="864"/>
      <c r="D195" s="665">
        <f>B196</f>
        <v>171</v>
      </c>
      <c r="E195" s="333">
        <f>B197</f>
        <v>172</v>
      </c>
      <c r="F195" s="333">
        <f>B198</f>
        <v>173</v>
      </c>
      <c r="G195" s="333">
        <f>B199</f>
        <v>174</v>
      </c>
      <c r="H195" s="333">
        <f>B200</f>
        <v>175</v>
      </c>
      <c r="I195" s="713">
        <f>B201</f>
        <v>176</v>
      </c>
      <c r="J195" s="666">
        <f>B202</f>
        <v>177</v>
      </c>
      <c r="K195" s="666">
        <f>B203</f>
        <v>178</v>
      </c>
      <c r="L195" s="865"/>
      <c r="M195" s="866"/>
      <c r="N195" s="866"/>
      <c r="O195" s="867"/>
      <c r="P195" s="868"/>
      <c r="Q195" s="869" t="s">
        <v>368</v>
      </c>
      <c r="R195" s="870"/>
      <c r="S195" s="870"/>
      <c r="T195" s="870"/>
      <c r="U195" s="870"/>
      <c r="V195" s="871"/>
      <c r="W195" s="872"/>
      <c r="X195" s="309"/>
    </row>
    <row r="196" spans="1:24" ht="39" customHeight="1" thickTop="1">
      <c r="A196" s="304"/>
      <c r="B196" s="873">
        <v>171</v>
      </c>
      <c r="C196" s="874" t="str">
        <f>VLOOKUP($B196,[1]jednotlivci!$C$5:$G$164,5,0)</f>
        <v>Tomanová / 
Pálfyová</v>
      </c>
      <c r="D196" s="875" t="str">
        <f>B195</f>
        <v>W</v>
      </c>
      <c r="E196" s="876" t="str">
        <f>IF(OR([1]Tabulka!E196=":",[1]Tabulka!E196=""),"",CONCATENATE([1]Tabulka!E196,CHAR(10),"(",'[1]Tabulka-skore'!E196,")"))</f>
        <v/>
      </c>
      <c r="F196" s="876" t="str">
        <f>IF(OR([1]Tabulka!F196=":",[1]Tabulka!F196=""),"",CONCATENATE([1]Tabulka!F196,CHAR(10),"(",'[1]Tabulka-skore'!F196,")"))</f>
        <v/>
      </c>
      <c r="G196" s="876" t="str">
        <f>IF(OR([1]Tabulka!G196=":",[1]Tabulka!G196=""),"",CONCATENATE([1]Tabulka!G196,CHAR(10),"(",'[1]Tabulka-skore'!G196,")"))</f>
        <v/>
      </c>
      <c r="H196" s="876" t="str">
        <f>IF(OR([1]Tabulka!H196=":",[1]Tabulka!H196=""),"",CONCATENATE([1]Tabulka!H196,CHAR(10),"(",'[1]Tabulka-skore'!H196,")"))</f>
        <v/>
      </c>
      <c r="I196" s="726" t="str">
        <f>IF(OR([1]Tabulka!I196=":",[1]Tabulka!I196=""),"",CONCATENATE([1]Tabulka!I196,CHAR(10),"(",'[1]Tabulka-skore'!I196,")"))</f>
        <v/>
      </c>
      <c r="J196" s="876" t="str">
        <f>IF(OR([1]Tabulka!J196=":",[1]Tabulka!J196=""),"",CONCATENATE([1]Tabulka!J196,CHAR(10),"(",'[1]Tabulka-skore'!J196,")"))</f>
        <v/>
      </c>
      <c r="K196" s="877" t="str">
        <f>IF(OR([1]Tabulka!K196=":",[1]Tabulka!K196=""),"",CONCATENATE([1]Tabulka!K196,CHAR(10),"(",'[1]Tabulka-skore'!K196,")"))</f>
        <v/>
      </c>
      <c r="L196" s="349" t="str">
        <f>[1]Tabulka!L196</f>
        <v/>
      </c>
      <c r="M196" s="350" t="str">
        <f>IF([1]Tabulka!M196="","",CONCATENATE([1]Tabulka!M196,":",CHAR(10),"(",'[1]Tabulka-skore'!M196,":"))</f>
        <v/>
      </c>
      <c r="N196" s="351" t="str">
        <f>IF([1]Tabulka!N196="","",CONCATENATE([1]Tabulka!N196,CHAR(10),'[1]Tabulka-skore'!N196,")"))</f>
        <v/>
      </c>
      <c r="O196" s="352" t="str">
        <f>IF([1]Tabulka!O196="","",CONCATENATE([1]Tabulka!O196,CHAR(10),"(",'[1]Tabulka-skore'!O196,")"))</f>
        <v/>
      </c>
      <c r="P196" s="353" t="str">
        <f>IF([1]Tabulka!P196="","",IFERROR(CONCATENATE(ROUND([1]Tabulka!P196,2),CHAR(10),"(",ROUND('[1]Tabulka-skore'!P196,2),")"),""))</f>
        <v/>
      </c>
      <c r="Q196" s="354" t="str">
        <f>[1]Tabulka!Q196</f>
        <v/>
      </c>
      <c r="R196" s="355" t="str">
        <f>[1]Tabulka!R196</f>
        <v/>
      </c>
      <c r="S196" s="356" t="str">
        <f>IF([1]Tabulka!S196="","",CONCATENATE([1]Tabulka!S196,":",CHAR(10),"(",'[1]Tabulka-skore'!S196,":"))</f>
        <v/>
      </c>
      <c r="T196" s="357" t="str">
        <f>IF([1]Tabulka!T196="","",CONCATENATE([1]Tabulka!T196,CHAR(10),'[1]Tabulka-skore'!T196,")"))</f>
        <v/>
      </c>
      <c r="U196" s="358" t="str">
        <f>IF([1]Tabulka!U196="","",CONCATENATE([1]Tabulka!U196,CHAR(10),"(",'[1]Tabulka-skore'!U196,")"))</f>
        <v/>
      </c>
      <c r="V196" s="359" t="str">
        <f>IF([1]Tabulka!V196="","",IFERROR(CONCATENATE(ROUND([1]Tabulka!V196,2),CHAR(10),"(",ROUND('[1]Tabulka-skore'!V196,2),")"),""))</f>
        <v/>
      </c>
      <c r="W196" s="420" t="str">
        <f>[1]Tabulka!W196</f>
        <v/>
      </c>
      <c r="X196" s="309"/>
    </row>
    <row r="197" spans="1:24" ht="39" customHeight="1">
      <c r="A197" s="304"/>
      <c r="B197" s="878">
        <v>172</v>
      </c>
      <c r="C197" s="879" t="str">
        <f>VLOOKUP($B197,[1]jednotlivci!$C$5:$G$164,5,0)</f>
        <v>Kronychová / 
Štěpánová</v>
      </c>
      <c r="D197" s="880" t="str">
        <f>IF(OR([1]Tabulka!D197=":",[1]Tabulka!D197=""),"",CONCATENATE([1]Tabulka!D197,CHAR(10),"(",'[1]Tabulka-skore'!D197,")"))</f>
        <v/>
      </c>
      <c r="E197" s="881" t="str">
        <f>D196</f>
        <v>W</v>
      </c>
      <c r="F197" s="882" t="str">
        <f>IF(OR([1]Tabulka!F197=":",[1]Tabulka!F197=""),"",CONCATENATE([1]Tabulka!F197,CHAR(10),"(",'[1]Tabulka-skore'!F197,")"))</f>
        <v/>
      </c>
      <c r="G197" s="882" t="str">
        <f>IF(OR([1]Tabulka!G197=":",[1]Tabulka!G197=""),"",CONCATENATE([1]Tabulka!G197,CHAR(10),"(",'[1]Tabulka-skore'!G197,")"))</f>
        <v/>
      </c>
      <c r="H197" s="882" t="str">
        <f>IF(OR([1]Tabulka!H197=":",[1]Tabulka!H197=""),"",CONCATENATE([1]Tabulka!H197,CHAR(10),"(",'[1]Tabulka-skore'!H197,")"))</f>
        <v/>
      </c>
      <c r="I197" s="730" t="str">
        <f>IF(OR([1]Tabulka!I197=":",[1]Tabulka!I197=""),"",CONCATENATE([1]Tabulka!I197,CHAR(10),"(",'[1]Tabulka-skore'!I197,")"))</f>
        <v/>
      </c>
      <c r="J197" s="882" t="str">
        <f>IF(OR([1]Tabulka!J197=":",[1]Tabulka!J197=""),"",CONCATENATE([1]Tabulka!J197,CHAR(10),"(",'[1]Tabulka-skore'!J197,")"))</f>
        <v/>
      </c>
      <c r="K197" s="883" t="str">
        <f>IF(OR([1]Tabulka!K197=":",[1]Tabulka!K197=""),"",CONCATENATE([1]Tabulka!K197,CHAR(10),"(",'[1]Tabulka-skore'!K197,")"))</f>
        <v/>
      </c>
      <c r="L197" s="367" t="str">
        <f>[1]Tabulka!L197</f>
        <v/>
      </c>
      <c r="M197" s="368" t="str">
        <f>IF([1]Tabulka!M197="","",CONCATENATE([1]Tabulka!M197,":",CHAR(10),"(",'[1]Tabulka-skore'!M197,":"))</f>
        <v/>
      </c>
      <c r="N197" s="369" t="str">
        <f>IF([1]Tabulka!N197="","",CONCATENATE([1]Tabulka!N197,CHAR(10),'[1]Tabulka-skore'!N197,")"))</f>
        <v/>
      </c>
      <c r="O197" s="370" t="str">
        <f>IF([1]Tabulka!O197="","",CONCATENATE([1]Tabulka!O197,CHAR(10),"(",'[1]Tabulka-skore'!O197,")"))</f>
        <v/>
      </c>
      <c r="P197" s="371" t="str">
        <f>IF([1]Tabulka!P197="","",IFERROR(CONCATENATE(ROUND([1]Tabulka!P197,2),CHAR(10),"(",ROUND('[1]Tabulka-skore'!P197,2),")"),""))</f>
        <v/>
      </c>
      <c r="Q197" s="372" t="str">
        <f>[1]Tabulka!Q197</f>
        <v/>
      </c>
      <c r="R197" s="373" t="str">
        <f>[1]Tabulka!R197</f>
        <v/>
      </c>
      <c r="S197" s="374" t="str">
        <f>IF([1]Tabulka!S197="","",CONCATENATE([1]Tabulka!S197,":",CHAR(10),"(",'[1]Tabulka-skore'!S197,":"))</f>
        <v/>
      </c>
      <c r="T197" s="375" t="str">
        <f>IF([1]Tabulka!T197="","",CONCATENATE([1]Tabulka!T197,CHAR(10),'[1]Tabulka-skore'!T197,")"))</f>
        <v/>
      </c>
      <c r="U197" s="376" t="str">
        <f>IF([1]Tabulka!U197="","",CONCATENATE([1]Tabulka!U197,CHAR(10),"(",'[1]Tabulka-skore'!U197,")"))</f>
        <v/>
      </c>
      <c r="V197" s="377" t="str">
        <f>IF([1]Tabulka!V197="","",IFERROR(CONCATENATE(ROUND([1]Tabulka!V197,2),CHAR(10),"(",ROUND('[1]Tabulka-skore'!V197,2),")"),""))</f>
        <v/>
      </c>
      <c r="W197" s="378" t="str">
        <f>[1]Tabulka!W197</f>
        <v/>
      </c>
      <c r="X197" s="309"/>
    </row>
    <row r="198" spans="1:24" ht="39" customHeight="1">
      <c r="A198" s="304"/>
      <c r="B198" s="878">
        <v>173</v>
      </c>
      <c r="C198" s="879" t="str">
        <f>VLOOKUP($B198,[1]jednotlivci!$C$5:$G$164,5,0)</f>
        <v>Klímová / 
Lerchová</v>
      </c>
      <c r="D198" s="880" t="str">
        <f>IF(OR([1]Tabulka!D198=":",[1]Tabulka!D198=""),"",CONCATENATE([1]Tabulka!D198,CHAR(10),"(",'[1]Tabulka-skore'!D198,")"))</f>
        <v/>
      </c>
      <c r="E198" s="884" t="str">
        <f>IF(OR([1]Tabulka!E198=":",[1]Tabulka!E198=""),"",CONCATENATE([1]Tabulka!E198,CHAR(10),"(",'[1]Tabulka-skore'!E198,")"))</f>
        <v/>
      </c>
      <c r="F198" s="881" t="str">
        <f>E197</f>
        <v>W</v>
      </c>
      <c r="G198" s="882" t="str">
        <f>IF(OR([1]Tabulka!G198=":",[1]Tabulka!G198=""),"",CONCATENATE([1]Tabulka!G198,CHAR(10),"(",'[1]Tabulka-skore'!G198,")"))</f>
        <v/>
      </c>
      <c r="H198" s="882" t="str">
        <f>IF(OR([1]Tabulka!H198=":",[1]Tabulka!H198=""),"",CONCATENATE([1]Tabulka!H198,CHAR(10),"(",'[1]Tabulka-skore'!H198,")"))</f>
        <v/>
      </c>
      <c r="I198" s="730" t="str">
        <f>IF(OR([1]Tabulka!I198=":",[1]Tabulka!I198=""),"",CONCATENATE([1]Tabulka!I198,CHAR(10),"(",'[1]Tabulka-skore'!I198,")"))</f>
        <v/>
      </c>
      <c r="J198" s="882" t="str">
        <f>IF(OR([1]Tabulka!J198=":",[1]Tabulka!J198=""),"",CONCATENATE([1]Tabulka!J198,CHAR(10),"(",'[1]Tabulka-skore'!J198,")"))</f>
        <v/>
      </c>
      <c r="K198" s="883" t="str">
        <f>IF(OR([1]Tabulka!K198=":",[1]Tabulka!K198=""),"",CONCATENATE([1]Tabulka!K198,CHAR(10),"(",'[1]Tabulka-skore'!K198,")"))</f>
        <v/>
      </c>
      <c r="L198" s="367" t="str">
        <f>[1]Tabulka!L198</f>
        <v/>
      </c>
      <c r="M198" s="368" t="str">
        <f>IF([1]Tabulka!M198="","",CONCATENATE([1]Tabulka!M198,":",CHAR(10),"(",'[1]Tabulka-skore'!M198,":"))</f>
        <v/>
      </c>
      <c r="N198" s="369" t="str">
        <f>IF([1]Tabulka!N198="","",CONCATENATE([1]Tabulka!N198,CHAR(10),'[1]Tabulka-skore'!N198,")"))</f>
        <v/>
      </c>
      <c r="O198" s="370" t="str">
        <f>IF([1]Tabulka!O198="","",CONCATENATE([1]Tabulka!O198,CHAR(10),"(",'[1]Tabulka-skore'!O198,")"))</f>
        <v/>
      </c>
      <c r="P198" s="371" t="str">
        <f>IF([1]Tabulka!P198="","",IFERROR(CONCATENATE(ROUND([1]Tabulka!P198,2),CHAR(10),"(",ROUND('[1]Tabulka-skore'!P198,2),")"),""))</f>
        <v/>
      </c>
      <c r="Q198" s="372" t="str">
        <f>[1]Tabulka!Q198</f>
        <v/>
      </c>
      <c r="R198" s="373" t="str">
        <f>[1]Tabulka!R198</f>
        <v/>
      </c>
      <c r="S198" s="374" t="str">
        <f>IF([1]Tabulka!S198="","",CONCATENATE([1]Tabulka!S198,":",CHAR(10),"(",'[1]Tabulka-skore'!S198,":"))</f>
        <v/>
      </c>
      <c r="T198" s="375" t="str">
        <f>IF([1]Tabulka!T198="","",CONCATENATE([1]Tabulka!T198,CHAR(10),'[1]Tabulka-skore'!T198,")"))</f>
        <v/>
      </c>
      <c r="U198" s="376" t="str">
        <f>IF([1]Tabulka!U198="","",CONCATENATE([1]Tabulka!U198,CHAR(10),"(",'[1]Tabulka-skore'!U198,")"))</f>
        <v/>
      </c>
      <c r="V198" s="377" t="str">
        <f>IF([1]Tabulka!V198="","",IFERROR(CONCATENATE(ROUND([1]Tabulka!V198,2),CHAR(10),"(",ROUND('[1]Tabulka-skore'!V198,2),")"),""))</f>
        <v/>
      </c>
      <c r="W198" s="378" t="str">
        <f>[1]Tabulka!W198</f>
        <v/>
      </c>
      <c r="X198" s="309"/>
    </row>
    <row r="199" spans="1:24" ht="39" customHeight="1">
      <c r="A199" s="304"/>
      <c r="B199" s="878">
        <v>174</v>
      </c>
      <c r="C199" s="879" t="str">
        <f>VLOOKUP($B199,[1]jednotlivci!$C$5:$G$164,5,0)</f>
        <v>Egersdorfová / 
Kuchyňková</v>
      </c>
      <c r="D199" s="880" t="str">
        <f>IF(OR([1]Tabulka!D199=":",[1]Tabulka!D199=""),"",CONCATENATE([1]Tabulka!D199,CHAR(10),"(",'[1]Tabulka-skore'!D199,")"))</f>
        <v/>
      </c>
      <c r="E199" s="884" t="str">
        <f>IF(OR([1]Tabulka!E199=":",[1]Tabulka!E199=""),"",CONCATENATE([1]Tabulka!E199,CHAR(10),"(",'[1]Tabulka-skore'!E199,")"))</f>
        <v/>
      </c>
      <c r="F199" s="884" t="str">
        <f>IF(OR([1]Tabulka!F199=":",[1]Tabulka!F199=""),"",CONCATENATE([1]Tabulka!F199,CHAR(10),"(",'[1]Tabulka-skore'!F199,")"))</f>
        <v/>
      </c>
      <c r="G199" s="881" t="str">
        <f>F198</f>
        <v>W</v>
      </c>
      <c r="H199" s="882" t="str">
        <f>IF(OR([1]Tabulka!H199=":",[1]Tabulka!H199=""),"",CONCATENATE([1]Tabulka!H199,CHAR(10),"(",'[1]Tabulka-skore'!H199,")"))</f>
        <v/>
      </c>
      <c r="I199" s="730" t="str">
        <f>IF(OR([1]Tabulka!I199=":",[1]Tabulka!I199=""),"",CONCATENATE([1]Tabulka!I199,CHAR(10),"(",'[1]Tabulka-skore'!I199,")"))</f>
        <v/>
      </c>
      <c r="J199" s="882" t="str">
        <f>IF(OR([1]Tabulka!J199=":",[1]Tabulka!J199=""),"",CONCATENATE([1]Tabulka!J199,CHAR(10),"(",'[1]Tabulka-skore'!J199,")"))</f>
        <v/>
      </c>
      <c r="K199" s="883" t="str">
        <f>IF(OR([1]Tabulka!K199=":",[1]Tabulka!K199=""),"",CONCATENATE([1]Tabulka!K199,CHAR(10),"(",'[1]Tabulka-skore'!K199,")"))</f>
        <v/>
      </c>
      <c r="L199" s="367" t="str">
        <f>[1]Tabulka!L199</f>
        <v/>
      </c>
      <c r="M199" s="368" t="str">
        <f>IF([1]Tabulka!M199="","",CONCATENATE([1]Tabulka!M199,":",CHAR(10),"(",'[1]Tabulka-skore'!M199,":"))</f>
        <v/>
      </c>
      <c r="N199" s="369" t="str">
        <f>IF([1]Tabulka!N199="","",CONCATENATE([1]Tabulka!N199,CHAR(10),'[1]Tabulka-skore'!N199,")"))</f>
        <v/>
      </c>
      <c r="O199" s="370" t="str">
        <f>IF([1]Tabulka!O199="","",CONCATENATE([1]Tabulka!O199,CHAR(10),"(",'[1]Tabulka-skore'!O199,")"))</f>
        <v/>
      </c>
      <c r="P199" s="371" t="str">
        <f>IF([1]Tabulka!P199="","",IFERROR(CONCATENATE(ROUND([1]Tabulka!P199,2),CHAR(10),"(",ROUND('[1]Tabulka-skore'!P199,2),")"),""))</f>
        <v/>
      </c>
      <c r="Q199" s="372" t="str">
        <f>[1]Tabulka!Q199</f>
        <v/>
      </c>
      <c r="R199" s="373" t="str">
        <f>[1]Tabulka!R199</f>
        <v/>
      </c>
      <c r="S199" s="374" t="str">
        <f>IF([1]Tabulka!S199="","",CONCATENATE([1]Tabulka!S199,":",CHAR(10),"(",'[1]Tabulka-skore'!S199,":"))</f>
        <v/>
      </c>
      <c r="T199" s="375" t="str">
        <f>IF([1]Tabulka!T199="","",CONCATENATE([1]Tabulka!T199,CHAR(10),'[1]Tabulka-skore'!T199,")"))</f>
        <v/>
      </c>
      <c r="U199" s="376" t="str">
        <f>IF([1]Tabulka!U199="","",CONCATENATE([1]Tabulka!U199,CHAR(10),"(",'[1]Tabulka-skore'!U199,")"))</f>
        <v/>
      </c>
      <c r="V199" s="377" t="str">
        <f>IF([1]Tabulka!V199="","",IFERROR(CONCATENATE(ROUND([1]Tabulka!V199,2),CHAR(10),"(",ROUND('[1]Tabulka-skore'!V199,2),")"),""))</f>
        <v/>
      </c>
      <c r="W199" s="378" t="str">
        <f>[1]Tabulka!W199</f>
        <v/>
      </c>
      <c r="X199" s="309"/>
    </row>
    <row r="200" spans="1:24" ht="39" customHeight="1" thickBot="1">
      <c r="A200" s="304"/>
      <c r="B200" s="878">
        <v>175</v>
      </c>
      <c r="C200" s="885" t="str">
        <f>VLOOKUP($B200,[1]jednotlivci!$C$5:$G$164,5,0)</f>
        <v>Tomanová / 
Blahníková</v>
      </c>
      <c r="D200" s="886" t="str">
        <f>IF(OR([1]Tabulka!D200=":",[1]Tabulka!D200=""),"",CONCATENATE([1]Tabulka!D200,CHAR(10),"(",'[1]Tabulka-skore'!D200,")"))</f>
        <v/>
      </c>
      <c r="E200" s="887" t="str">
        <f>IF(OR([1]Tabulka!E200=":",[1]Tabulka!E200=""),"",CONCATENATE([1]Tabulka!E200,CHAR(10),"(",'[1]Tabulka-skore'!E200,")"))</f>
        <v/>
      </c>
      <c r="F200" s="887" t="str">
        <f>IF(OR([1]Tabulka!F200=":",[1]Tabulka!F200=""),"",CONCATENATE([1]Tabulka!F200,CHAR(10),"(",'[1]Tabulka-skore'!F200,")"))</f>
        <v/>
      </c>
      <c r="G200" s="887" t="str">
        <f>IF(OR([1]Tabulka!G200=":",[1]Tabulka!G200=""),"",CONCATENATE([1]Tabulka!G200,CHAR(10),"(",'[1]Tabulka-skore'!G200,")"))</f>
        <v/>
      </c>
      <c r="H200" s="888" t="str">
        <f>G199</f>
        <v>W</v>
      </c>
      <c r="I200" s="733" t="str">
        <f>IF(OR([1]Tabulka!I200=":",[1]Tabulka!I200=""),"",CONCATENATE([1]Tabulka!I200,CHAR(10),"(",'[1]Tabulka-skore'!I200,")"))</f>
        <v/>
      </c>
      <c r="J200" s="889" t="str">
        <f>IF(OR([1]Tabulka!J200=":",[1]Tabulka!J200=""),"",CONCATENATE([1]Tabulka!J200,CHAR(10),"(",'[1]Tabulka-skore'!J200,")"))</f>
        <v/>
      </c>
      <c r="K200" s="890" t="str">
        <f>IF(OR([1]Tabulka!K200=":",[1]Tabulka!K200=""),"",CONCATENATE([1]Tabulka!K200,CHAR(10),"(",'[1]Tabulka-skore'!K200,")"))</f>
        <v/>
      </c>
      <c r="L200" s="400" t="str">
        <f>[1]Tabulka!L200</f>
        <v/>
      </c>
      <c r="M200" s="689" t="str">
        <f>IF([1]Tabulka!M200="","",CONCATENATE([1]Tabulka!M200,":",CHAR(10),"(",'[1]Tabulka-skore'!M200,":"))</f>
        <v/>
      </c>
      <c r="N200" s="690" t="str">
        <f>IF([1]Tabulka!N200="","",CONCATENATE([1]Tabulka!N200,CHAR(10),'[1]Tabulka-skore'!N200,")"))</f>
        <v/>
      </c>
      <c r="O200" s="691" t="str">
        <f>IF([1]Tabulka!O200="","",CONCATENATE([1]Tabulka!O200,CHAR(10),"(",'[1]Tabulka-skore'!O200,")"))</f>
        <v/>
      </c>
      <c r="P200" s="692" t="str">
        <f>IF([1]Tabulka!P200="","",IFERROR(CONCATENATE(ROUND([1]Tabulka!P200,2),CHAR(10),"(",ROUND('[1]Tabulka-skore'!P200,2),")"),""))</f>
        <v/>
      </c>
      <c r="Q200" s="405" t="str">
        <f>[1]Tabulka!Q200</f>
        <v/>
      </c>
      <c r="R200" s="406" t="str">
        <f>[1]Tabulka!R200</f>
        <v/>
      </c>
      <c r="S200" s="407" t="str">
        <f>IF([1]Tabulka!S200="","",CONCATENATE([1]Tabulka!S200,":",CHAR(10),"(",'[1]Tabulka-skore'!S200,":"))</f>
        <v/>
      </c>
      <c r="T200" s="408" t="str">
        <f>IF([1]Tabulka!T200="","",CONCATENATE([1]Tabulka!T200,CHAR(10),'[1]Tabulka-skore'!T200,")"))</f>
        <v/>
      </c>
      <c r="U200" s="406" t="str">
        <f>IF([1]Tabulka!U200="","",CONCATENATE([1]Tabulka!U200,CHAR(10),"(",'[1]Tabulka-skore'!U200,")"))</f>
        <v/>
      </c>
      <c r="V200" s="409" t="str">
        <f>IF([1]Tabulka!V200="","",IFERROR(CONCATENATE(ROUND([1]Tabulka!V200,2),CHAR(10),"(",ROUND('[1]Tabulka-skore'!V200,2),")"),""))</f>
        <v/>
      </c>
      <c r="W200" s="410" t="str">
        <f>[1]Tabulka!W200</f>
        <v/>
      </c>
      <c r="X200" s="309"/>
    </row>
    <row r="201" spans="1:24" ht="35.25" hidden="1" customHeight="1">
      <c r="A201" s="304"/>
      <c r="B201" s="878">
        <v>176</v>
      </c>
      <c r="C201" s="891" t="str">
        <f>VLOOKUP($B201,[1]jednotlivci!$C$5:$G$164,5,0)</f>
        <v/>
      </c>
      <c r="D201" s="892" t="str">
        <f>IF(OR([1]Tabulka!D201=":",[1]Tabulka!D201=""),"",CONCATENATE([1]Tabulka!D201,CHAR(10),"(",'[1]Tabulka-skore'!D201,")"))</f>
        <v/>
      </c>
      <c r="E201" s="893" t="str">
        <f>IF(OR([1]Tabulka!E201=":",[1]Tabulka!E201=""),"",CONCATENATE([1]Tabulka!E201,CHAR(10),"(",'[1]Tabulka-skore'!E201,")"))</f>
        <v/>
      </c>
      <c r="F201" s="893" t="str">
        <f>IF(OR([1]Tabulka!F201=":",[1]Tabulka!F201=""),"",CONCATENATE([1]Tabulka!F201,CHAR(10),"(",'[1]Tabulka-skore'!F201,")"))</f>
        <v/>
      </c>
      <c r="G201" s="893" t="str">
        <f>IF(OR([1]Tabulka!G201=":",[1]Tabulka!G201=""),"",CONCATENATE([1]Tabulka!G201,CHAR(10),"(",'[1]Tabulka-skore'!G201,")"))</f>
        <v/>
      </c>
      <c r="H201" s="893" t="str">
        <f>IF(OR([1]Tabulka!H201=":",[1]Tabulka!H201=""),"",CONCATENATE([1]Tabulka!H201,CHAR(10),"(",'[1]Tabulka-skore'!H201,")"))</f>
        <v/>
      </c>
      <c r="I201" s="894" t="str">
        <f>H200</f>
        <v>W</v>
      </c>
      <c r="J201" s="895" t="str">
        <f>IF(OR([1]Tabulka!J201=":",[1]Tabulka!J201=""),"",CONCATENATE([1]Tabulka!J201,CHAR(10),"(",'[1]Tabulka-skore'!J201,")"))</f>
        <v/>
      </c>
      <c r="K201" s="896" t="str">
        <f>IF(OR([1]Tabulka!K201=":",[1]Tabulka!K201=""),"",CONCATENATE([1]Tabulka!K201,CHAR(10),"(",'[1]Tabulka-skore'!K201,")"))</f>
        <v/>
      </c>
      <c r="L201" s="349" t="str">
        <f>[1]Tabulka!L201</f>
        <v/>
      </c>
      <c r="M201" s="350" t="str">
        <f>IF([1]Tabulka!M201="","",CONCATENATE([1]Tabulka!M201,":",CHAR(10),"(",'[1]Tabulka-skore'!M201,":"))</f>
        <v/>
      </c>
      <c r="N201" s="351" t="str">
        <f>IF([1]Tabulka!N201="","",CONCATENATE([1]Tabulka!N201,CHAR(10),'[1]Tabulka-skore'!N201,")"))</f>
        <v/>
      </c>
      <c r="O201" s="352" t="str">
        <f>IF([1]Tabulka!O201="","",CONCATENATE([1]Tabulka!O201,CHAR(10),"(",'[1]Tabulka-skore'!O201,")"))</f>
        <v/>
      </c>
      <c r="P201" s="353" t="str">
        <f>IF([1]Tabulka!P201="","",IFERROR(CONCATENATE(ROUND([1]Tabulka!P201,2),CHAR(10),"(",ROUND('[1]Tabulka-skore'!P201,2),")"),""))</f>
        <v/>
      </c>
      <c r="Q201" s="354" t="str">
        <f>[1]Tabulka!Q201</f>
        <v/>
      </c>
      <c r="R201" s="358" t="str">
        <f>[1]Tabulka!R201</f>
        <v/>
      </c>
      <c r="S201" s="356" t="str">
        <f>IF([1]Tabulka!S201="","",CONCATENATE([1]Tabulka!S201,":",CHAR(10),"(",'[1]Tabulka-skore'!S201,":"))</f>
        <v/>
      </c>
      <c r="T201" s="357" t="str">
        <f>IF([1]Tabulka!T201="","",CONCATENATE([1]Tabulka!T201,CHAR(10),'[1]Tabulka-skore'!T201,")"))</f>
        <v/>
      </c>
      <c r="U201" s="358" t="str">
        <f>IF([1]Tabulka!U201="","",CONCATENATE([1]Tabulka!U201,CHAR(10),"(",'[1]Tabulka-skore'!U201,")"))</f>
        <v/>
      </c>
      <c r="V201" s="359" t="str">
        <f>IF([1]Tabulka!V201="","",IFERROR(CONCATENATE(ROUND([1]Tabulka!V201,2),CHAR(10),"(",ROUND('[1]Tabulka-skore'!V201,2),")"),""))</f>
        <v/>
      </c>
      <c r="W201" s="420" t="str">
        <f>[1]Tabulka!W201</f>
        <v/>
      </c>
      <c r="X201" s="309"/>
    </row>
    <row r="202" spans="1:24" ht="35.25" hidden="1" customHeight="1">
      <c r="A202" s="304"/>
      <c r="B202" s="878">
        <v>177</v>
      </c>
      <c r="C202" s="897" t="str">
        <f>VLOOKUP($B202,[1]jednotlivci!$C$5:$G$164,5,0)</f>
        <v/>
      </c>
      <c r="D202" s="880" t="str">
        <f>IF(OR([1]Tabulka!D202=":",[1]Tabulka!D202=""),"",CONCATENATE([1]Tabulka!D202,CHAR(10),"(",'[1]Tabulka-skore'!D202,")"))</f>
        <v/>
      </c>
      <c r="E202" s="884" t="str">
        <f>IF(OR([1]Tabulka!E202=":",[1]Tabulka!E202=""),"",CONCATENATE([1]Tabulka!E202,CHAR(10),"(",'[1]Tabulka-skore'!E202,")"))</f>
        <v/>
      </c>
      <c r="F202" s="884" t="str">
        <f>IF(OR([1]Tabulka!F202=":",[1]Tabulka!F202=""),"",CONCATENATE([1]Tabulka!F202,CHAR(10),"(",'[1]Tabulka-skore'!F202,")"))</f>
        <v/>
      </c>
      <c r="G202" s="884" t="str">
        <f>IF(OR([1]Tabulka!G202=":",[1]Tabulka!G202=""),"",CONCATENATE([1]Tabulka!G202,CHAR(10),"(",'[1]Tabulka-skore'!G202,")"))</f>
        <v/>
      </c>
      <c r="H202" s="884" t="str">
        <f>IF(OR([1]Tabulka!H202=":",[1]Tabulka!H202=""),"",CONCATENATE([1]Tabulka!H202,CHAR(10),"(",'[1]Tabulka-skore'!H202,")"))</f>
        <v/>
      </c>
      <c r="I202" s="884" t="str">
        <f>IF(OR([1]Tabulka!I202=":",[1]Tabulka!I202=""),"",CONCATENATE([1]Tabulka!I202,CHAR(10),"(",'[1]Tabulka-skore'!I202,")"))</f>
        <v/>
      </c>
      <c r="J202" s="898" t="str">
        <f>I201</f>
        <v>W</v>
      </c>
      <c r="K202" s="883" t="str">
        <f>IF(OR([1]Tabulka!K202=":",[1]Tabulka!K202=""),"",CONCATENATE([1]Tabulka!K202,CHAR(10),"(",'[1]Tabulka-skore'!K202,")"))</f>
        <v/>
      </c>
      <c r="L202" s="367" t="str">
        <f>[1]Tabulka!L202</f>
        <v/>
      </c>
      <c r="M202" s="368" t="str">
        <f>IF([1]Tabulka!M202="","",CONCATENATE([1]Tabulka!M202,":",CHAR(10),"(",'[1]Tabulka-skore'!M202,":"))</f>
        <v/>
      </c>
      <c r="N202" s="369" t="str">
        <f>IF([1]Tabulka!N202="","",CONCATENATE([1]Tabulka!N202,CHAR(10),'[1]Tabulka-skore'!N202,")"))</f>
        <v/>
      </c>
      <c r="O202" s="370" t="str">
        <f>IF([1]Tabulka!O202="","",CONCATENATE([1]Tabulka!O202,CHAR(10),"(",'[1]Tabulka-skore'!O202,")"))</f>
        <v/>
      </c>
      <c r="P202" s="371" t="str">
        <f>IF([1]Tabulka!P202="","",IFERROR(CONCATENATE(ROUND([1]Tabulka!P202,2),CHAR(10),"(",ROUND('[1]Tabulka-skore'!P202,2),")"),""))</f>
        <v/>
      </c>
      <c r="Q202" s="372" t="str">
        <f>[1]Tabulka!Q202</f>
        <v/>
      </c>
      <c r="R202" s="376" t="str">
        <f>[1]Tabulka!R202</f>
        <v/>
      </c>
      <c r="S202" s="374" t="str">
        <f>IF([1]Tabulka!S202="","",CONCATENATE([1]Tabulka!S202,":",CHAR(10),"(",'[1]Tabulka-skore'!S202,":"))</f>
        <v/>
      </c>
      <c r="T202" s="375" t="str">
        <f>IF([1]Tabulka!T202="","",CONCATENATE([1]Tabulka!T202,CHAR(10),'[1]Tabulka-skore'!T202,")"))</f>
        <v/>
      </c>
      <c r="U202" s="376" t="str">
        <f>IF([1]Tabulka!U202="","",CONCATENATE([1]Tabulka!U202,CHAR(10),"(",'[1]Tabulka-skore'!U202,")"))</f>
        <v/>
      </c>
      <c r="V202" s="377" t="str">
        <f>IF([1]Tabulka!V202="","",IFERROR(CONCATENATE(ROUND([1]Tabulka!V202,2),CHAR(10),"(",ROUND('[1]Tabulka-skore'!V202,2),")"),""))</f>
        <v/>
      </c>
      <c r="W202" s="378" t="str">
        <f>[1]Tabulka!W202</f>
        <v/>
      </c>
      <c r="X202" s="309"/>
    </row>
    <row r="203" spans="1:24" ht="33.75" hidden="1" customHeight="1">
      <c r="A203" s="304"/>
      <c r="B203" s="878">
        <v>178</v>
      </c>
      <c r="C203" s="899" t="str">
        <f>VLOOKUP($B203,[1]jednotlivci!$C$5:$G$164,5,0)</f>
        <v/>
      </c>
      <c r="D203" s="886" t="str">
        <f>IF(OR([1]Tabulka!D203=":",[1]Tabulka!D203=""),"",CONCATENATE([1]Tabulka!D203,CHAR(10),"(",'[1]Tabulka-skore'!D203,")"))</f>
        <v/>
      </c>
      <c r="E203" s="887" t="str">
        <f>IF(OR([1]Tabulka!E203=":",[1]Tabulka!E203=""),"",CONCATENATE([1]Tabulka!E203,CHAR(10),"(",'[1]Tabulka-skore'!E203,")"))</f>
        <v/>
      </c>
      <c r="F203" s="887" t="str">
        <f>IF(OR([1]Tabulka!F203=":",[1]Tabulka!F203=""),"",CONCATENATE([1]Tabulka!F203,CHAR(10),"(",'[1]Tabulka-skore'!F203,")"))</f>
        <v/>
      </c>
      <c r="G203" s="887" t="str">
        <f>IF(OR([1]Tabulka!G203=":",[1]Tabulka!G203=""),"",CONCATENATE([1]Tabulka!G203,CHAR(10),"(",'[1]Tabulka-skore'!G203,")"))</f>
        <v/>
      </c>
      <c r="H203" s="887" t="str">
        <f>IF(OR([1]Tabulka!H203=":",[1]Tabulka!H203=""),"",CONCATENATE([1]Tabulka!H203,CHAR(10),"(",'[1]Tabulka-skore'!H203,")"))</f>
        <v/>
      </c>
      <c r="I203" s="887" t="str">
        <f>IF(OR([1]Tabulka!I203=":",[1]Tabulka!I203=""),"",CONCATENATE([1]Tabulka!I203,CHAR(10),"(",'[1]Tabulka-skore'!I203,")"))</f>
        <v/>
      </c>
      <c r="J203" s="887" t="str">
        <f>IF(OR([1]Tabulka!J203=":",[1]Tabulka!J203=""),"",CONCATENATE([1]Tabulka!J203,CHAR(10),"(",'[1]Tabulka-skore'!J203,")"))</f>
        <v/>
      </c>
      <c r="K203" s="900" t="str">
        <f>J202</f>
        <v>W</v>
      </c>
      <c r="L203" s="400" t="str">
        <f>[1]Tabulka!L203</f>
        <v/>
      </c>
      <c r="M203" s="689" t="str">
        <f>IF([1]Tabulka!M203="","",CONCATENATE([1]Tabulka!M203,":",CHAR(10),"(",'[1]Tabulka-skore'!M203,":"))</f>
        <v/>
      </c>
      <c r="N203" s="690" t="str">
        <f>IF([1]Tabulka!N203="","",CONCATENATE([1]Tabulka!N203,CHAR(10),'[1]Tabulka-skore'!N203,")"))</f>
        <v/>
      </c>
      <c r="O203" s="691" t="str">
        <f>IF([1]Tabulka!O203="","",CONCATENATE([1]Tabulka!O203,CHAR(10),"(",'[1]Tabulka-skore'!O203,")"))</f>
        <v/>
      </c>
      <c r="P203" s="692" t="str">
        <f>IF([1]Tabulka!P203="","",IFERROR(CONCATENATE(ROUND([1]Tabulka!P203,2),CHAR(10),"(",ROUND('[1]Tabulka-skore'!P203,2),")"),""))</f>
        <v/>
      </c>
      <c r="Q203" s="405" t="str">
        <f>[1]Tabulka!Q203</f>
        <v/>
      </c>
      <c r="R203" s="406" t="str">
        <f>[1]Tabulka!R203</f>
        <v/>
      </c>
      <c r="S203" s="407" t="str">
        <f>IF([1]Tabulka!S203="","",CONCATENATE([1]Tabulka!S203,":",CHAR(10),"(",'[1]Tabulka-skore'!S203,":"))</f>
        <v/>
      </c>
      <c r="T203" s="408" t="str">
        <f>IF([1]Tabulka!T203="","",CONCATENATE([1]Tabulka!T203,CHAR(10),'[1]Tabulka-skore'!T203,")"))</f>
        <v/>
      </c>
      <c r="U203" s="406" t="str">
        <f>IF([1]Tabulka!U203="","",CONCATENATE([1]Tabulka!U203,CHAR(10),"(",'[1]Tabulka-skore'!U203,")"))</f>
        <v/>
      </c>
      <c r="V203" s="409" t="str">
        <f>IF([1]Tabulka!V203="","",IFERROR(CONCATENATE(ROUND([1]Tabulka!V203,2),CHAR(10),"(",ROUND('[1]Tabulka-skore'!V203,2),")"),""))</f>
        <v/>
      </c>
      <c r="W203" s="378" t="str">
        <f>[1]Tabulka!W203</f>
        <v/>
      </c>
      <c r="X203" s="309"/>
    </row>
    <row r="204" spans="1:24" ht="19.5" customHeight="1">
      <c r="A204" s="304"/>
      <c r="B204" s="521"/>
      <c r="C204" s="425"/>
      <c r="D204" s="522"/>
      <c r="E204" s="522"/>
      <c r="F204" s="522"/>
      <c r="G204" s="522"/>
      <c r="H204" s="522"/>
      <c r="I204" s="522"/>
      <c r="J204" s="522"/>
      <c r="K204" s="523"/>
      <c r="L204" s="524"/>
      <c r="M204" s="525"/>
      <c r="N204" s="526"/>
      <c r="O204" s="524"/>
      <c r="P204" s="524"/>
      <c r="Q204" s="527"/>
      <c r="R204" s="527"/>
      <c r="S204" s="528"/>
      <c r="T204" s="529"/>
      <c r="U204" s="527"/>
      <c r="V204" s="527"/>
      <c r="W204" s="524"/>
      <c r="X204" s="436"/>
    </row>
    <row r="205" spans="1:24" ht="5" customHeight="1">
      <c r="A205" s="304"/>
      <c r="B205" s="304"/>
      <c r="C205" s="572"/>
      <c r="D205" s="573"/>
      <c r="E205" s="573"/>
      <c r="F205" s="573"/>
      <c r="G205" s="573"/>
      <c r="H205" s="573"/>
      <c r="I205" s="573"/>
      <c r="J205" s="573"/>
      <c r="K205" s="574"/>
      <c r="L205" s="307"/>
      <c r="M205" s="575"/>
      <c r="N205" s="576"/>
      <c r="O205" s="307"/>
      <c r="P205" s="307"/>
      <c r="Q205" s="307"/>
      <c r="R205" s="577"/>
      <c r="S205" s="575"/>
      <c r="T205" s="310"/>
      <c r="U205" s="307"/>
      <c r="V205" s="307"/>
      <c r="W205" s="307"/>
      <c r="X205" s="309"/>
    </row>
    <row r="206" spans="1:24" s="328" customFormat="1" ht="48.75" hidden="1" customHeight="1">
      <c r="A206" s="311"/>
      <c r="B206" s="312"/>
      <c r="C206" s="901" t="str">
        <f>D208</f>
        <v>X</v>
      </c>
      <c r="D206" s="902" t="str">
        <f>C208</f>
        <v/>
      </c>
      <c r="E206" s="448" t="str">
        <f>C209</f>
        <v/>
      </c>
      <c r="F206" s="448" t="str">
        <f>C210</f>
        <v/>
      </c>
      <c r="G206" s="448" t="str">
        <f>C211</f>
        <v/>
      </c>
      <c r="H206" s="448" t="str">
        <f>C212</f>
        <v/>
      </c>
      <c r="I206" s="448" t="str">
        <f>C213</f>
        <v/>
      </c>
      <c r="J206" s="448" t="str">
        <f>C214</f>
        <v/>
      </c>
      <c r="K206" s="448" t="str">
        <f>C215</f>
        <v/>
      </c>
      <c r="L206" s="903" t="s">
        <v>358</v>
      </c>
      <c r="M206" s="904" t="s">
        <v>359</v>
      </c>
      <c r="N206" s="904"/>
      <c r="O206" s="905" t="s">
        <v>360</v>
      </c>
      <c r="P206" s="906" t="s">
        <v>361</v>
      </c>
      <c r="Q206" s="907" t="s">
        <v>362</v>
      </c>
      <c r="R206" s="908" t="s">
        <v>363</v>
      </c>
      <c r="S206" s="909" t="s">
        <v>364</v>
      </c>
      <c r="T206" s="910"/>
      <c r="U206" s="908" t="s">
        <v>365</v>
      </c>
      <c r="V206" s="911" t="s">
        <v>366</v>
      </c>
      <c r="W206" s="912" t="s">
        <v>367</v>
      </c>
      <c r="X206" s="327"/>
    </row>
    <row r="207" spans="1:24" ht="11.25" hidden="1" customHeight="1">
      <c r="A207" s="304"/>
      <c r="B207" s="329" t="str">
        <f>VLOOKUP(B208-1,'[1]pravidla turnaje'!$A$64:$B$83,2,0)</f>
        <v>X</v>
      </c>
      <c r="C207" s="913"/>
      <c r="D207" s="665">
        <f>B208</f>
        <v>181</v>
      </c>
      <c r="E207" s="333">
        <f>B209</f>
        <v>182</v>
      </c>
      <c r="F207" s="333">
        <f>B210</f>
        <v>183</v>
      </c>
      <c r="G207" s="333">
        <f>B211</f>
        <v>184</v>
      </c>
      <c r="H207" s="333">
        <f>B212</f>
        <v>185</v>
      </c>
      <c r="I207" s="666">
        <f>B213</f>
        <v>186</v>
      </c>
      <c r="J207" s="666">
        <f>B214</f>
        <v>187</v>
      </c>
      <c r="K207" s="666">
        <f>B215</f>
        <v>188</v>
      </c>
      <c r="L207" s="914"/>
      <c r="M207" s="915"/>
      <c r="N207" s="915"/>
      <c r="O207" s="916"/>
      <c r="P207" s="917"/>
      <c r="Q207" s="918" t="s">
        <v>368</v>
      </c>
      <c r="R207" s="919"/>
      <c r="S207" s="919"/>
      <c r="T207" s="919"/>
      <c r="U207" s="919"/>
      <c r="V207" s="920"/>
      <c r="W207" s="921"/>
      <c r="X207" s="309"/>
    </row>
    <row r="208" spans="1:24" ht="35.25" hidden="1" customHeight="1">
      <c r="A208" s="304"/>
      <c r="B208" s="873">
        <v>181</v>
      </c>
      <c r="C208" s="922" t="str">
        <f>VLOOKUP($B208,[1]jednotlivci!$C$5:$G$164,5,0)</f>
        <v/>
      </c>
      <c r="D208" s="923" t="str">
        <f>B207</f>
        <v>X</v>
      </c>
      <c r="E208" s="876" t="str">
        <f>IF(OR([1]Tabulka!E208=":",[1]Tabulka!E208=""),"",CONCATENATE([1]Tabulka!E208,CHAR(10),"(",'[1]Tabulka-skore'!E208,")"))</f>
        <v/>
      </c>
      <c r="F208" s="876" t="str">
        <f>IF(OR([1]Tabulka!F208=":",[1]Tabulka!F208=""),"",CONCATENATE([1]Tabulka!F208,CHAR(10),"(",'[1]Tabulka-skore'!F208,")"))</f>
        <v/>
      </c>
      <c r="G208" s="876" t="str">
        <f>IF(OR([1]Tabulka!G208=":",[1]Tabulka!G208=""),"",CONCATENATE([1]Tabulka!G208,CHAR(10),"(",'[1]Tabulka-skore'!G208,")"))</f>
        <v/>
      </c>
      <c r="H208" s="876" t="str">
        <f>IF(OR([1]Tabulka!H208=":",[1]Tabulka!H208=""),"",CONCATENATE([1]Tabulka!H208,CHAR(10),"(",'[1]Tabulka-skore'!H208,")"))</f>
        <v/>
      </c>
      <c r="I208" s="876" t="str">
        <f>IF(OR([1]Tabulka!I208=":",[1]Tabulka!I208=""),"",CONCATENATE([1]Tabulka!I208,CHAR(10),"(",'[1]Tabulka-skore'!I208,")"))</f>
        <v/>
      </c>
      <c r="J208" s="876" t="str">
        <f>IF(OR([1]Tabulka!J208=":",[1]Tabulka!J208=""),"",CONCATENATE([1]Tabulka!J208,CHAR(10),"(",'[1]Tabulka-skore'!J208,")"))</f>
        <v/>
      </c>
      <c r="K208" s="877" t="str">
        <f>IF(OR([1]Tabulka!K208=":",[1]Tabulka!K208=""),"",CONCATENATE([1]Tabulka!K208,CHAR(10),"(",'[1]Tabulka-skore'!K208,")"))</f>
        <v/>
      </c>
      <c r="L208" s="349" t="str">
        <f>[1]Tabulka!L208</f>
        <v/>
      </c>
      <c r="M208" s="350" t="str">
        <f>IF([1]Tabulka!M208="","",CONCATENATE([1]Tabulka!M208,":",CHAR(10),"(",'[1]Tabulka-skore'!M208,":"))</f>
        <v/>
      </c>
      <c r="N208" s="351" t="str">
        <f>IF([1]Tabulka!N208="","",CONCATENATE([1]Tabulka!N208,CHAR(10),'[1]Tabulka-skore'!N208,")"))</f>
        <v/>
      </c>
      <c r="O208" s="352" t="str">
        <f>IF([1]Tabulka!O208="","",CONCATENATE([1]Tabulka!O208,CHAR(10),"(",'[1]Tabulka-skore'!O208,")"))</f>
        <v/>
      </c>
      <c r="P208" s="353" t="str">
        <f>IF([1]Tabulka!P208="","",IFERROR(CONCATENATE(ROUND([1]Tabulka!P208,2),CHAR(10),"(",ROUND('[1]Tabulka-skore'!P208,2),")"),""))</f>
        <v/>
      </c>
      <c r="Q208" s="354" t="str">
        <f>[1]Tabulka!Q208</f>
        <v/>
      </c>
      <c r="R208" s="355" t="str">
        <f>[1]Tabulka!R208</f>
        <v/>
      </c>
      <c r="S208" s="356" t="str">
        <f>IF([1]Tabulka!S208="","",CONCATENATE([1]Tabulka!S208,":",CHAR(10),"(",'[1]Tabulka-skore'!S208,":"))</f>
        <v/>
      </c>
      <c r="T208" s="357" t="str">
        <f>IF([1]Tabulka!T208="","",CONCATENATE([1]Tabulka!T208,CHAR(10),'[1]Tabulka-skore'!T208,")"))</f>
        <v/>
      </c>
      <c r="U208" s="358" t="str">
        <f>IF([1]Tabulka!U208="","",CONCATENATE([1]Tabulka!U208,CHAR(10),"(",'[1]Tabulka-skore'!U208,")"))</f>
        <v/>
      </c>
      <c r="V208" s="359" t="str">
        <f>IF([1]Tabulka!V208="","",IFERROR(CONCATENATE(ROUND([1]Tabulka!V208,2),CHAR(10),"(",ROUND('[1]Tabulka-skore'!V208,2),")"),""))</f>
        <v/>
      </c>
      <c r="W208" s="360" t="str">
        <f>[1]Tabulka!W208</f>
        <v/>
      </c>
      <c r="X208" s="309"/>
    </row>
    <row r="209" spans="1:24" ht="35.25" hidden="1" customHeight="1">
      <c r="A209" s="304"/>
      <c r="B209" s="878">
        <v>182</v>
      </c>
      <c r="C209" s="924" t="str">
        <f>VLOOKUP($B209,[1]jednotlivci!$C$5:$G$164,5,0)</f>
        <v/>
      </c>
      <c r="D209" s="880" t="str">
        <f>IF(OR([1]Tabulka!D209=":",[1]Tabulka!D209=""),"",CONCATENATE([1]Tabulka!D209,CHAR(10),"(",'[1]Tabulka-skore'!D209,")"))</f>
        <v/>
      </c>
      <c r="E209" s="925" t="str">
        <f>D208</f>
        <v>X</v>
      </c>
      <c r="F209" s="882" t="str">
        <f>IF(OR([1]Tabulka!F209=":",[1]Tabulka!F209=""),"",CONCATENATE([1]Tabulka!F209,CHAR(10),"(",'[1]Tabulka-skore'!F209,")"))</f>
        <v/>
      </c>
      <c r="G209" s="882" t="str">
        <f>IF(OR([1]Tabulka!G209=":",[1]Tabulka!G209=""),"",CONCATENATE([1]Tabulka!G209,CHAR(10),"(",'[1]Tabulka-skore'!G209,")"))</f>
        <v/>
      </c>
      <c r="H209" s="882" t="str">
        <f>IF(OR([1]Tabulka!H209=":",[1]Tabulka!H209=""),"",CONCATENATE([1]Tabulka!H209,CHAR(10),"(",'[1]Tabulka-skore'!H209,")"))</f>
        <v/>
      </c>
      <c r="I209" s="882" t="str">
        <f>IF(OR([1]Tabulka!I209=":",[1]Tabulka!I209=""),"",CONCATENATE([1]Tabulka!I209,CHAR(10),"(",'[1]Tabulka-skore'!I209,")"))</f>
        <v/>
      </c>
      <c r="J209" s="882" t="str">
        <f>IF(OR([1]Tabulka!J209=":",[1]Tabulka!J209=""),"",CONCATENATE([1]Tabulka!J209,CHAR(10),"(",'[1]Tabulka-skore'!J209,")"))</f>
        <v/>
      </c>
      <c r="K209" s="883" t="str">
        <f>IF(OR([1]Tabulka!K209=":",[1]Tabulka!K209=""),"",CONCATENATE([1]Tabulka!K209,CHAR(10),"(",'[1]Tabulka-skore'!K209,")"))</f>
        <v/>
      </c>
      <c r="L209" s="367" t="str">
        <f>[1]Tabulka!L209</f>
        <v/>
      </c>
      <c r="M209" s="368" t="str">
        <f>IF([1]Tabulka!M209="","",CONCATENATE([1]Tabulka!M209,":",CHAR(10),"(",'[1]Tabulka-skore'!M209,":"))</f>
        <v/>
      </c>
      <c r="N209" s="369" t="str">
        <f>IF([1]Tabulka!N209="","",CONCATENATE([1]Tabulka!N209,CHAR(10),'[1]Tabulka-skore'!N209,")"))</f>
        <v/>
      </c>
      <c r="O209" s="370" t="str">
        <f>IF([1]Tabulka!O209="","",CONCATENATE([1]Tabulka!O209,CHAR(10),"(",'[1]Tabulka-skore'!O209,")"))</f>
        <v/>
      </c>
      <c r="P209" s="371" t="str">
        <f>IF([1]Tabulka!P209="","",IFERROR(CONCATENATE(ROUND([1]Tabulka!P209,2),CHAR(10),"(",ROUND('[1]Tabulka-skore'!P209,2),")"),""))</f>
        <v/>
      </c>
      <c r="Q209" s="372" t="str">
        <f>[1]Tabulka!Q209</f>
        <v/>
      </c>
      <c r="R209" s="373" t="str">
        <f>[1]Tabulka!R209</f>
        <v/>
      </c>
      <c r="S209" s="374" t="str">
        <f>IF([1]Tabulka!S209="","",CONCATENATE([1]Tabulka!S209,":",CHAR(10),"(",'[1]Tabulka-skore'!S209,":"))</f>
        <v/>
      </c>
      <c r="T209" s="375" t="str">
        <f>IF([1]Tabulka!T209="","",CONCATENATE([1]Tabulka!T209,CHAR(10),'[1]Tabulka-skore'!T209,")"))</f>
        <v/>
      </c>
      <c r="U209" s="376" t="str">
        <f>IF([1]Tabulka!U209="","",CONCATENATE([1]Tabulka!U209,CHAR(10),"(",'[1]Tabulka-skore'!U209,")"))</f>
        <v/>
      </c>
      <c r="V209" s="377" t="str">
        <f>IF([1]Tabulka!V209="","",IFERROR(CONCATENATE(ROUND([1]Tabulka!V209,2),CHAR(10),"(",ROUND('[1]Tabulka-skore'!V209,2),")"),""))</f>
        <v/>
      </c>
      <c r="W209" s="378" t="str">
        <f>[1]Tabulka!W209</f>
        <v/>
      </c>
      <c r="X209" s="309"/>
    </row>
    <row r="210" spans="1:24" ht="35.25" hidden="1" customHeight="1">
      <c r="A210" s="304"/>
      <c r="B210" s="878">
        <v>183</v>
      </c>
      <c r="C210" s="924" t="str">
        <f>VLOOKUP($B210,[1]jednotlivci!$C$5:$G$164,5,0)</f>
        <v/>
      </c>
      <c r="D210" s="880" t="str">
        <f>IF(OR([1]Tabulka!D210=":",[1]Tabulka!D210=""),"",CONCATENATE([1]Tabulka!D210,CHAR(10),"(",'[1]Tabulka-skore'!D210,")"))</f>
        <v/>
      </c>
      <c r="E210" s="884" t="str">
        <f>IF(OR([1]Tabulka!E210=":",[1]Tabulka!E210=""),"",CONCATENATE([1]Tabulka!E210,CHAR(10),"(",'[1]Tabulka-skore'!E210,")"))</f>
        <v/>
      </c>
      <c r="F210" s="925" t="str">
        <f>E209</f>
        <v>X</v>
      </c>
      <c r="G210" s="882" t="str">
        <f>IF(OR([1]Tabulka!G210=":",[1]Tabulka!G210=""),"",CONCATENATE([1]Tabulka!G210,CHAR(10),"(",'[1]Tabulka-skore'!G210,")"))</f>
        <v/>
      </c>
      <c r="H210" s="882" t="str">
        <f>IF(OR([1]Tabulka!H210=":",[1]Tabulka!H210=""),"",CONCATENATE([1]Tabulka!H210,CHAR(10),"(",'[1]Tabulka-skore'!H210,")"))</f>
        <v/>
      </c>
      <c r="I210" s="882" t="str">
        <f>IF(OR([1]Tabulka!I210=":",[1]Tabulka!I210=""),"",CONCATENATE([1]Tabulka!I210,CHAR(10),"(",'[1]Tabulka-skore'!I210,")"))</f>
        <v/>
      </c>
      <c r="J210" s="882" t="str">
        <f>IF(OR([1]Tabulka!J210=":",[1]Tabulka!J210=""),"",CONCATENATE([1]Tabulka!J210,CHAR(10),"(",'[1]Tabulka-skore'!J210,")"))</f>
        <v/>
      </c>
      <c r="K210" s="883" t="str">
        <f>IF(OR([1]Tabulka!K210=":",[1]Tabulka!K210=""),"",CONCATENATE([1]Tabulka!K210,CHAR(10),"(",'[1]Tabulka-skore'!K210,")"))</f>
        <v/>
      </c>
      <c r="L210" s="367" t="str">
        <f>[1]Tabulka!L210</f>
        <v/>
      </c>
      <c r="M210" s="368" t="str">
        <f>IF([1]Tabulka!M210="","",CONCATENATE([1]Tabulka!M210,":",CHAR(10),"(",'[1]Tabulka-skore'!M210,":"))</f>
        <v/>
      </c>
      <c r="N210" s="369" t="str">
        <f>IF([1]Tabulka!N210="","",CONCATENATE([1]Tabulka!N210,CHAR(10),'[1]Tabulka-skore'!N210,")"))</f>
        <v/>
      </c>
      <c r="O210" s="370" t="str">
        <f>IF([1]Tabulka!O210="","",CONCATENATE([1]Tabulka!O210,CHAR(10),"(",'[1]Tabulka-skore'!O210,")"))</f>
        <v/>
      </c>
      <c r="P210" s="371" t="str">
        <f>IF([1]Tabulka!P210="","",IFERROR(CONCATENATE(ROUND([1]Tabulka!P210,2),CHAR(10),"(",ROUND('[1]Tabulka-skore'!P210,2),")"),""))</f>
        <v/>
      </c>
      <c r="Q210" s="372" t="str">
        <f>[1]Tabulka!Q210</f>
        <v/>
      </c>
      <c r="R210" s="373" t="str">
        <f>[1]Tabulka!R210</f>
        <v/>
      </c>
      <c r="S210" s="374" t="str">
        <f>IF([1]Tabulka!S210="","",CONCATENATE([1]Tabulka!S210,":",CHAR(10),"(",'[1]Tabulka-skore'!S210,":"))</f>
        <v/>
      </c>
      <c r="T210" s="375" t="str">
        <f>IF([1]Tabulka!T210="","",CONCATENATE([1]Tabulka!T210,CHAR(10),'[1]Tabulka-skore'!T210,")"))</f>
        <v/>
      </c>
      <c r="U210" s="376" t="str">
        <f>IF([1]Tabulka!U210="","",CONCATENATE([1]Tabulka!U210,CHAR(10),"(",'[1]Tabulka-skore'!U210,")"))</f>
        <v/>
      </c>
      <c r="V210" s="377" t="str">
        <f>IF([1]Tabulka!V210="","",IFERROR(CONCATENATE(ROUND([1]Tabulka!V210,2),CHAR(10),"(",ROUND('[1]Tabulka-skore'!V210,2),")"),""))</f>
        <v/>
      </c>
      <c r="W210" s="378" t="str">
        <f>[1]Tabulka!W210</f>
        <v/>
      </c>
      <c r="X210" s="309"/>
    </row>
    <row r="211" spans="1:24" ht="35.25" hidden="1" customHeight="1">
      <c r="A211" s="304"/>
      <c r="B211" s="878">
        <v>184</v>
      </c>
      <c r="C211" s="924" t="str">
        <f>VLOOKUP($B211,[1]jednotlivci!$C$5:$G$164,5,0)</f>
        <v/>
      </c>
      <c r="D211" s="880" t="str">
        <f>IF(OR([1]Tabulka!D211=":",[1]Tabulka!D211=""),"",CONCATENATE([1]Tabulka!D211,CHAR(10),"(",'[1]Tabulka-skore'!D211,")"))</f>
        <v/>
      </c>
      <c r="E211" s="884" t="str">
        <f>IF(OR([1]Tabulka!E211=":",[1]Tabulka!E211=""),"",CONCATENATE([1]Tabulka!E211,CHAR(10),"(",'[1]Tabulka-skore'!E211,")"))</f>
        <v/>
      </c>
      <c r="F211" s="884" t="str">
        <f>IF(OR([1]Tabulka!F211=":",[1]Tabulka!F211=""),"",CONCATENATE([1]Tabulka!F211,CHAR(10),"(",'[1]Tabulka-skore'!F211,")"))</f>
        <v/>
      </c>
      <c r="G211" s="925" t="str">
        <f>F210</f>
        <v>X</v>
      </c>
      <c r="H211" s="882" t="str">
        <f>IF(OR([1]Tabulka!H211=":",[1]Tabulka!H211=""),"",CONCATENATE([1]Tabulka!H211,CHAR(10),"(",'[1]Tabulka-skore'!H211,")"))</f>
        <v/>
      </c>
      <c r="I211" s="882" t="str">
        <f>IF(OR([1]Tabulka!I211=":",[1]Tabulka!I211=""),"",CONCATENATE([1]Tabulka!I211,CHAR(10),"(",'[1]Tabulka-skore'!I211,")"))</f>
        <v/>
      </c>
      <c r="J211" s="882" t="str">
        <f>IF(OR([1]Tabulka!J211=":",[1]Tabulka!J211=""),"",CONCATENATE([1]Tabulka!J211,CHAR(10),"(",'[1]Tabulka-skore'!J211,")"))</f>
        <v/>
      </c>
      <c r="K211" s="883" t="str">
        <f>IF(OR([1]Tabulka!K211=":",[1]Tabulka!K211=""),"",CONCATENATE([1]Tabulka!K211,CHAR(10),"(",'[1]Tabulka-skore'!K211,")"))</f>
        <v/>
      </c>
      <c r="L211" s="367" t="str">
        <f>[1]Tabulka!L211</f>
        <v/>
      </c>
      <c r="M211" s="368" t="str">
        <f>IF([1]Tabulka!M211="","",CONCATENATE([1]Tabulka!M211,":",CHAR(10),"(",'[1]Tabulka-skore'!M211,":"))</f>
        <v/>
      </c>
      <c r="N211" s="369" t="str">
        <f>IF([1]Tabulka!N211="","",CONCATENATE([1]Tabulka!N211,CHAR(10),'[1]Tabulka-skore'!N211,")"))</f>
        <v/>
      </c>
      <c r="O211" s="370" t="str">
        <f>IF([1]Tabulka!O211="","",CONCATENATE([1]Tabulka!O211,CHAR(10),"(",'[1]Tabulka-skore'!O211,")"))</f>
        <v/>
      </c>
      <c r="P211" s="371" t="str">
        <f>IF([1]Tabulka!P211="","",IFERROR(CONCATENATE(ROUND([1]Tabulka!P211,2),CHAR(10),"(",ROUND('[1]Tabulka-skore'!P211,2),")"),""))</f>
        <v/>
      </c>
      <c r="Q211" s="372" t="str">
        <f>[1]Tabulka!Q211</f>
        <v/>
      </c>
      <c r="R211" s="373" t="str">
        <f>[1]Tabulka!R211</f>
        <v/>
      </c>
      <c r="S211" s="374" t="str">
        <f>IF([1]Tabulka!S211="","",CONCATENATE([1]Tabulka!S211,":",CHAR(10),"(",'[1]Tabulka-skore'!S211,":"))</f>
        <v/>
      </c>
      <c r="T211" s="375" t="str">
        <f>IF([1]Tabulka!T211="","",CONCATENATE([1]Tabulka!T211,CHAR(10),'[1]Tabulka-skore'!T211,")"))</f>
        <v/>
      </c>
      <c r="U211" s="376" t="str">
        <f>IF([1]Tabulka!U211="","",CONCATENATE([1]Tabulka!U211,CHAR(10),"(",'[1]Tabulka-skore'!U211,")"))</f>
        <v/>
      </c>
      <c r="V211" s="377" t="str">
        <f>IF([1]Tabulka!V211="","",IFERROR(CONCATENATE(ROUND([1]Tabulka!V211,2),CHAR(10),"(",ROUND('[1]Tabulka-skore'!V211,2),")"),""))</f>
        <v/>
      </c>
      <c r="W211" s="378" t="str">
        <f>[1]Tabulka!W211</f>
        <v/>
      </c>
      <c r="X211" s="309"/>
    </row>
    <row r="212" spans="1:24" ht="35.25" hidden="1" customHeight="1">
      <c r="A212" s="304"/>
      <c r="B212" s="878">
        <v>185</v>
      </c>
      <c r="C212" s="924" t="str">
        <f>VLOOKUP($B212,[1]jednotlivci!$C$5:$G$164,5,0)</f>
        <v/>
      </c>
      <c r="D212" s="880" t="str">
        <f>IF(OR([1]Tabulka!D212=":",[1]Tabulka!D212=""),"",CONCATENATE([1]Tabulka!D212,CHAR(10),"(",'[1]Tabulka-skore'!D212,")"))</f>
        <v/>
      </c>
      <c r="E212" s="884" t="str">
        <f>IF(OR([1]Tabulka!E212=":",[1]Tabulka!E212=""),"",CONCATENATE([1]Tabulka!E212,CHAR(10),"(",'[1]Tabulka-skore'!E212,")"))</f>
        <v/>
      </c>
      <c r="F212" s="884" t="str">
        <f>IF(OR([1]Tabulka!F212=":",[1]Tabulka!F212=""),"",CONCATENATE([1]Tabulka!F212,CHAR(10),"(",'[1]Tabulka-skore'!F212,")"))</f>
        <v/>
      </c>
      <c r="G212" s="884" t="str">
        <f>IF(OR([1]Tabulka!G212=":",[1]Tabulka!G212=""),"",CONCATENATE([1]Tabulka!G212,CHAR(10),"(",'[1]Tabulka-skore'!G212,")"))</f>
        <v/>
      </c>
      <c r="H212" s="925" t="str">
        <f>G211</f>
        <v>X</v>
      </c>
      <c r="I212" s="882" t="str">
        <f>IF(OR([1]Tabulka!I212=":",[1]Tabulka!I212=""),"",CONCATENATE([1]Tabulka!I212,CHAR(10),"(",'[1]Tabulka-skore'!I212,")"))</f>
        <v/>
      </c>
      <c r="J212" s="882" t="str">
        <f>IF(OR([1]Tabulka!J212=":",[1]Tabulka!J212=""),"",CONCATENATE([1]Tabulka!J212,CHAR(10),"(",'[1]Tabulka-skore'!J212,")"))</f>
        <v/>
      </c>
      <c r="K212" s="883" t="str">
        <f>IF(OR([1]Tabulka!K212=":",[1]Tabulka!K212=""),"",CONCATENATE([1]Tabulka!K212,CHAR(10),"(",'[1]Tabulka-skore'!K212,")"))</f>
        <v/>
      </c>
      <c r="L212" s="367" t="str">
        <f>[1]Tabulka!L212</f>
        <v/>
      </c>
      <c r="M212" s="368" t="str">
        <f>IF([1]Tabulka!M212="","",CONCATENATE([1]Tabulka!M212,":",CHAR(10),"(",'[1]Tabulka-skore'!M212,":"))</f>
        <v/>
      </c>
      <c r="N212" s="369" t="str">
        <f>IF([1]Tabulka!N212="","",CONCATENATE([1]Tabulka!N212,CHAR(10),'[1]Tabulka-skore'!N212,")"))</f>
        <v/>
      </c>
      <c r="O212" s="370" t="str">
        <f>IF([1]Tabulka!O212="","",CONCATENATE([1]Tabulka!O212,CHAR(10),"(",'[1]Tabulka-skore'!O212,")"))</f>
        <v/>
      </c>
      <c r="P212" s="371" t="str">
        <f>IF([1]Tabulka!P212="","",IFERROR(CONCATENATE(ROUND([1]Tabulka!P212,2),CHAR(10),"(",ROUND('[1]Tabulka-skore'!P212,2),")"),""))</f>
        <v/>
      </c>
      <c r="Q212" s="372" t="str">
        <f>[1]Tabulka!Q212</f>
        <v/>
      </c>
      <c r="R212" s="376" t="str">
        <f>[1]Tabulka!R212</f>
        <v/>
      </c>
      <c r="S212" s="374" t="str">
        <f>IF([1]Tabulka!S212="","",CONCATENATE([1]Tabulka!S212,":",CHAR(10),"(",'[1]Tabulka-skore'!S212,":"))</f>
        <v/>
      </c>
      <c r="T212" s="375" t="str">
        <f>IF([1]Tabulka!T212="","",CONCATENATE([1]Tabulka!T212,CHAR(10),'[1]Tabulka-skore'!T212,")"))</f>
        <v/>
      </c>
      <c r="U212" s="376" t="str">
        <f>IF([1]Tabulka!U212="","",CONCATENATE([1]Tabulka!U212,CHAR(10),"(",'[1]Tabulka-skore'!U212,")"))</f>
        <v/>
      </c>
      <c r="V212" s="377" t="str">
        <f>IF([1]Tabulka!V212="","",IFERROR(CONCATENATE(ROUND([1]Tabulka!V212,2),CHAR(10),"(",ROUND('[1]Tabulka-skore'!V212,2),")"),""))</f>
        <v/>
      </c>
      <c r="W212" s="378" t="str">
        <f>[1]Tabulka!W212</f>
        <v/>
      </c>
      <c r="X212" s="309"/>
    </row>
    <row r="213" spans="1:24" ht="35.25" hidden="1" customHeight="1">
      <c r="A213" s="304"/>
      <c r="B213" s="878">
        <v>186</v>
      </c>
      <c r="C213" s="924" t="str">
        <f>VLOOKUP($B213,[1]jednotlivci!$C$5:$G$164,5,0)</f>
        <v/>
      </c>
      <c r="D213" s="880" t="str">
        <f>IF(OR([1]Tabulka!D213=":",[1]Tabulka!D213=""),"",CONCATENATE([1]Tabulka!D213,CHAR(10),"(",'[1]Tabulka-skore'!D213,")"))</f>
        <v/>
      </c>
      <c r="E213" s="884" t="str">
        <f>IF(OR([1]Tabulka!E213=":",[1]Tabulka!E213=""),"",CONCATENATE([1]Tabulka!E213,CHAR(10),"(",'[1]Tabulka-skore'!E213,")"))</f>
        <v/>
      </c>
      <c r="F213" s="884" t="str">
        <f>IF(OR([1]Tabulka!F213=":",[1]Tabulka!F213=""),"",CONCATENATE([1]Tabulka!F213,CHAR(10),"(",'[1]Tabulka-skore'!F213,")"))</f>
        <v/>
      </c>
      <c r="G213" s="884" t="str">
        <f>IF(OR([1]Tabulka!G213=":",[1]Tabulka!G213=""),"",CONCATENATE([1]Tabulka!G213,CHAR(10),"(",'[1]Tabulka-skore'!G213,")"))</f>
        <v/>
      </c>
      <c r="H213" s="884" t="str">
        <f>IF(OR([1]Tabulka!H213=":",[1]Tabulka!H213=""),"",CONCATENATE([1]Tabulka!H213,CHAR(10),"(",'[1]Tabulka-skore'!H213,")"))</f>
        <v/>
      </c>
      <c r="I213" s="925" t="str">
        <f>H212</f>
        <v>X</v>
      </c>
      <c r="J213" s="882" t="str">
        <f>IF(OR([1]Tabulka!J213=":",[1]Tabulka!J213=""),"",CONCATENATE([1]Tabulka!J213,CHAR(10),"(",'[1]Tabulka-skore'!J213,")"))</f>
        <v/>
      </c>
      <c r="K213" s="883" t="str">
        <f>IF(OR([1]Tabulka!K213=":",[1]Tabulka!K213=""),"",CONCATENATE([1]Tabulka!K213,CHAR(10),"(",'[1]Tabulka-skore'!K213,")"))</f>
        <v/>
      </c>
      <c r="L213" s="367" t="str">
        <f>[1]Tabulka!L213</f>
        <v/>
      </c>
      <c r="M213" s="368" t="str">
        <f>IF([1]Tabulka!M213="","",CONCATENATE([1]Tabulka!M213,":",CHAR(10),"(",'[1]Tabulka-skore'!M213,":"))</f>
        <v/>
      </c>
      <c r="N213" s="369" t="str">
        <f>IF([1]Tabulka!N213="","",CONCATENATE([1]Tabulka!N213,CHAR(10),'[1]Tabulka-skore'!N213,")"))</f>
        <v/>
      </c>
      <c r="O213" s="370" t="str">
        <f>IF([1]Tabulka!O213="","",CONCATENATE([1]Tabulka!O213,CHAR(10),"(",'[1]Tabulka-skore'!O213,")"))</f>
        <v/>
      </c>
      <c r="P213" s="371" t="str">
        <f>IF([1]Tabulka!P213="","",IFERROR(CONCATENATE(ROUND([1]Tabulka!P213,2),CHAR(10),"(",ROUND('[1]Tabulka-skore'!P213,2),")"),""))</f>
        <v/>
      </c>
      <c r="Q213" s="372" t="str">
        <f>[1]Tabulka!Q213</f>
        <v/>
      </c>
      <c r="R213" s="376" t="str">
        <f>[1]Tabulka!R213</f>
        <v/>
      </c>
      <c r="S213" s="374" t="str">
        <f>IF([1]Tabulka!S213="","",CONCATENATE([1]Tabulka!S213,":",CHAR(10),"(",'[1]Tabulka-skore'!S213,":"))</f>
        <v/>
      </c>
      <c r="T213" s="375" t="str">
        <f>IF([1]Tabulka!T213="","",CONCATENATE([1]Tabulka!T213,CHAR(10),'[1]Tabulka-skore'!T213,")"))</f>
        <v/>
      </c>
      <c r="U213" s="376" t="str">
        <f>IF([1]Tabulka!U213="","",CONCATENATE([1]Tabulka!U213,CHAR(10),"(",'[1]Tabulka-skore'!U213,")"))</f>
        <v/>
      </c>
      <c r="V213" s="377" t="str">
        <f>IF([1]Tabulka!V213="","",IFERROR(CONCATENATE(ROUND([1]Tabulka!V213,2),CHAR(10),"(",ROUND('[1]Tabulka-skore'!V213,2),")"),""))</f>
        <v/>
      </c>
      <c r="W213" s="378" t="str">
        <f>[1]Tabulka!W213</f>
        <v/>
      </c>
      <c r="X213" s="309"/>
    </row>
    <row r="214" spans="1:24" ht="35.25" hidden="1" customHeight="1">
      <c r="A214" s="304"/>
      <c r="B214" s="878">
        <v>187</v>
      </c>
      <c r="C214" s="924" t="str">
        <f>VLOOKUP($B214,[1]jednotlivci!$C$5:$G$164,5,0)</f>
        <v/>
      </c>
      <c r="D214" s="880" t="str">
        <f>IF(OR([1]Tabulka!D214=":",[1]Tabulka!D214=""),"",CONCATENATE([1]Tabulka!D214,CHAR(10),"(",'[1]Tabulka-skore'!D214,")"))</f>
        <v/>
      </c>
      <c r="E214" s="884" t="str">
        <f>IF(OR([1]Tabulka!E214=":",[1]Tabulka!E214=""),"",CONCATENATE([1]Tabulka!E214,CHAR(10),"(",'[1]Tabulka-skore'!E214,")"))</f>
        <v/>
      </c>
      <c r="F214" s="884" t="str">
        <f>IF(OR([1]Tabulka!F214=":",[1]Tabulka!F214=""),"",CONCATENATE([1]Tabulka!F214,CHAR(10),"(",'[1]Tabulka-skore'!F214,")"))</f>
        <v/>
      </c>
      <c r="G214" s="884" t="str">
        <f>IF(OR([1]Tabulka!G214=":",[1]Tabulka!G214=""),"",CONCATENATE([1]Tabulka!G214,CHAR(10),"(",'[1]Tabulka-skore'!G214,")"))</f>
        <v/>
      </c>
      <c r="H214" s="884" t="str">
        <f>IF(OR([1]Tabulka!H214=":",[1]Tabulka!H214=""),"",CONCATENATE([1]Tabulka!H214,CHAR(10),"(",'[1]Tabulka-skore'!H214,")"))</f>
        <v/>
      </c>
      <c r="I214" s="884" t="str">
        <f>IF(OR([1]Tabulka!I214=":",[1]Tabulka!I214=""),"",CONCATENATE([1]Tabulka!I214,CHAR(10),"(",'[1]Tabulka-skore'!I214,")"))</f>
        <v/>
      </c>
      <c r="J214" s="925" t="str">
        <f>I213</f>
        <v>X</v>
      </c>
      <c r="K214" s="883" t="str">
        <f>IF(OR([1]Tabulka!K214=":",[1]Tabulka!K214=""),"",CONCATENATE([1]Tabulka!K214,CHAR(10),"(",'[1]Tabulka-skore'!K214,")"))</f>
        <v/>
      </c>
      <c r="L214" s="367" t="str">
        <f>[1]Tabulka!L214</f>
        <v/>
      </c>
      <c r="M214" s="368" t="str">
        <f>IF([1]Tabulka!M214="","",CONCATENATE([1]Tabulka!M214,":",CHAR(10),"(",'[1]Tabulka-skore'!M214,":"))</f>
        <v/>
      </c>
      <c r="N214" s="369" t="str">
        <f>IF([1]Tabulka!N214="","",CONCATENATE([1]Tabulka!N214,CHAR(10),'[1]Tabulka-skore'!N214,")"))</f>
        <v/>
      </c>
      <c r="O214" s="370" t="str">
        <f>IF([1]Tabulka!O214="","",CONCATENATE([1]Tabulka!O214,CHAR(10),"(",'[1]Tabulka-skore'!O214,")"))</f>
        <v/>
      </c>
      <c r="P214" s="371" t="str">
        <f>IF([1]Tabulka!P214="","",IFERROR(CONCATENATE(ROUND([1]Tabulka!P214,2),CHAR(10),"(",ROUND('[1]Tabulka-skore'!P214,2),")"),""))</f>
        <v/>
      </c>
      <c r="Q214" s="372" t="str">
        <f>[1]Tabulka!Q214</f>
        <v/>
      </c>
      <c r="R214" s="376" t="str">
        <f>[1]Tabulka!R214</f>
        <v/>
      </c>
      <c r="S214" s="374" t="str">
        <f>IF([1]Tabulka!S214="","",CONCATENATE([1]Tabulka!S214,":",CHAR(10),"(",'[1]Tabulka-skore'!S214,":"))</f>
        <v/>
      </c>
      <c r="T214" s="375" t="str">
        <f>IF([1]Tabulka!T214="","",CONCATENATE([1]Tabulka!T214,CHAR(10),'[1]Tabulka-skore'!T214,")"))</f>
        <v/>
      </c>
      <c r="U214" s="376" t="str">
        <f>IF([1]Tabulka!U214="","",CONCATENATE([1]Tabulka!U214,CHAR(10),"(",'[1]Tabulka-skore'!U214,")"))</f>
        <v/>
      </c>
      <c r="V214" s="377" t="str">
        <f>IF([1]Tabulka!V214="","",IFERROR(CONCATENATE(ROUND([1]Tabulka!V214,2),CHAR(10),"(",ROUND('[1]Tabulka-skore'!V214,2),")"),""))</f>
        <v/>
      </c>
      <c r="W214" s="378" t="str">
        <f>[1]Tabulka!W214</f>
        <v/>
      </c>
      <c r="X214" s="309"/>
    </row>
    <row r="215" spans="1:24" ht="33.75" hidden="1" customHeight="1">
      <c r="A215" s="304"/>
      <c r="B215" s="878">
        <v>188</v>
      </c>
      <c r="C215" s="926" t="str">
        <f>VLOOKUP($B215,[1]jednotlivci!$C$5:$G$164,5,0)</f>
        <v/>
      </c>
      <c r="D215" s="886" t="str">
        <f>IF(OR([1]Tabulka!D215=":",[1]Tabulka!D215=""),"",CONCATENATE([1]Tabulka!D215,CHAR(10),"(",'[1]Tabulka-skore'!D215,")"))</f>
        <v/>
      </c>
      <c r="E215" s="887" t="str">
        <f>IF(OR([1]Tabulka!E215=":",[1]Tabulka!E215=""),"",CONCATENATE([1]Tabulka!E215,CHAR(10),"(",'[1]Tabulka-skore'!E215,")"))</f>
        <v/>
      </c>
      <c r="F215" s="887" t="str">
        <f>IF(OR([1]Tabulka!F215=":",[1]Tabulka!F215=""),"",CONCATENATE([1]Tabulka!F215,CHAR(10),"(",'[1]Tabulka-skore'!F215,")"))</f>
        <v/>
      </c>
      <c r="G215" s="887" t="str">
        <f>IF(OR([1]Tabulka!G215=":",[1]Tabulka!G215=""),"",CONCATENATE([1]Tabulka!G215,CHAR(10),"(",'[1]Tabulka-skore'!G215,")"))</f>
        <v/>
      </c>
      <c r="H215" s="887" t="str">
        <f>IF(OR([1]Tabulka!H215=":",[1]Tabulka!H215=""),"",CONCATENATE([1]Tabulka!H215,CHAR(10),"(",'[1]Tabulka-skore'!H215,")"))</f>
        <v/>
      </c>
      <c r="I215" s="887" t="str">
        <f>IF(OR([1]Tabulka!I215=":",[1]Tabulka!I215=""),"",CONCATENATE([1]Tabulka!I215,CHAR(10),"(",'[1]Tabulka-skore'!I215,")"))</f>
        <v/>
      </c>
      <c r="J215" s="887" t="str">
        <f>IF(OR([1]Tabulka!J215=":",[1]Tabulka!J215=""),"",CONCATENATE([1]Tabulka!J215,CHAR(10),"(",'[1]Tabulka-skore'!J215,")"))</f>
        <v/>
      </c>
      <c r="K215" s="927" t="str">
        <f>J214</f>
        <v>X</v>
      </c>
      <c r="L215" s="400" t="str">
        <f>[1]Tabulka!L215</f>
        <v/>
      </c>
      <c r="M215" s="689" t="str">
        <f>IF([1]Tabulka!M215="","",CONCATENATE([1]Tabulka!M215,":",CHAR(10),"(",'[1]Tabulka-skore'!M215,":"))</f>
        <v/>
      </c>
      <c r="N215" s="690" t="str">
        <f>IF([1]Tabulka!N215="","",CONCATENATE([1]Tabulka!N215,CHAR(10),'[1]Tabulka-skore'!N215,")"))</f>
        <v/>
      </c>
      <c r="O215" s="691" t="str">
        <f>IF([1]Tabulka!O215="","",CONCATENATE([1]Tabulka!O215,CHAR(10),"(",'[1]Tabulka-skore'!O215,")"))</f>
        <v/>
      </c>
      <c r="P215" s="692" t="str">
        <f>IF([1]Tabulka!P215="","",IFERROR(CONCATENATE(ROUND([1]Tabulka!P215,2),CHAR(10),"(",ROUND('[1]Tabulka-skore'!P215,2),")"),""))</f>
        <v/>
      </c>
      <c r="Q215" s="405" t="str">
        <f>[1]Tabulka!Q215</f>
        <v/>
      </c>
      <c r="R215" s="406" t="str">
        <f>[1]Tabulka!R215</f>
        <v/>
      </c>
      <c r="S215" s="407" t="str">
        <f>IF([1]Tabulka!S215="","",CONCATENATE([1]Tabulka!S215,":",CHAR(10),"(",'[1]Tabulka-skore'!S215,":"))</f>
        <v/>
      </c>
      <c r="T215" s="408" t="str">
        <f>IF([1]Tabulka!T215="","",CONCATENATE([1]Tabulka!T215,CHAR(10),'[1]Tabulka-skore'!T215,")"))</f>
        <v/>
      </c>
      <c r="U215" s="406" t="str">
        <f>IF([1]Tabulka!U215="","",CONCATENATE([1]Tabulka!U215,CHAR(10),"(",'[1]Tabulka-skore'!U215,")"))</f>
        <v/>
      </c>
      <c r="V215" s="409" t="str">
        <f>IF([1]Tabulka!V215="","",IFERROR(CONCATENATE(ROUND([1]Tabulka!V215,2),CHAR(10),"(",ROUND('[1]Tabulka-skore'!V215,2),")"),""))</f>
        <v/>
      </c>
      <c r="W215" s="378" t="str">
        <f>[1]Tabulka!W215</f>
        <v/>
      </c>
      <c r="X215" s="309"/>
    </row>
    <row r="216" spans="1:24" ht="19.5" hidden="1" customHeight="1">
      <c r="A216" s="304"/>
      <c r="B216" s="521"/>
      <c r="C216" s="425"/>
      <c r="D216" s="522"/>
      <c r="E216" s="522"/>
      <c r="F216" s="522"/>
      <c r="G216" s="522"/>
      <c r="H216" s="522"/>
      <c r="I216" s="522"/>
      <c r="J216" s="522"/>
      <c r="K216" s="523"/>
      <c r="L216" s="524"/>
      <c r="M216" s="525"/>
      <c r="N216" s="526"/>
      <c r="O216" s="524"/>
      <c r="P216" s="524"/>
      <c r="Q216" s="527"/>
      <c r="R216" s="527"/>
      <c r="S216" s="528"/>
      <c r="T216" s="529"/>
      <c r="U216" s="527"/>
      <c r="V216" s="527"/>
      <c r="W216" s="524"/>
      <c r="X216" s="436"/>
    </row>
    <row r="217" spans="1:24" ht="5" hidden="1" customHeight="1">
      <c r="A217" s="304"/>
      <c r="B217" s="304"/>
      <c r="C217" s="572"/>
      <c r="D217" s="573"/>
      <c r="E217" s="573"/>
      <c r="F217" s="573"/>
      <c r="G217" s="573"/>
      <c r="H217" s="573"/>
      <c r="I217" s="573"/>
      <c r="J217" s="573"/>
      <c r="K217" s="574"/>
      <c r="L217" s="307"/>
      <c r="M217" s="575"/>
      <c r="N217" s="576"/>
      <c r="O217" s="307"/>
      <c r="P217" s="307"/>
      <c r="Q217" s="307"/>
      <c r="R217" s="577"/>
      <c r="S217" s="575"/>
      <c r="T217" s="310"/>
      <c r="U217" s="307"/>
      <c r="V217" s="307"/>
      <c r="W217" s="307"/>
      <c r="X217" s="309"/>
    </row>
    <row r="218" spans="1:24" ht="48.75" hidden="1" customHeight="1">
      <c r="A218" s="304"/>
      <c r="B218" s="312"/>
      <c r="C218" s="928" t="str">
        <f>D220</f>
        <v>Y</v>
      </c>
      <c r="D218" s="929" t="str">
        <f>C220</f>
        <v/>
      </c>
      <c r="E218" s="538" t="str">
        <f>C221</f>
        <v/>
      </c>
      <c r="F218" s="538" t="str">
        <f>C222</f>
        <v/>
      </c>
      <c r="G218" s="538" t="str">
        <f>C223</f>
        <v/>
      </c>
      <c r="H218" s="538" t="str">
        <f>C224</f>
        <v/>
      </c>
      <c r="I218" s="538" t="str">
        <f>C225</f>
        <v/>
      </c>
      <c r="J218" s="538" t="str">
        <f>C226</f>
        <v/>
      </c>
      <c r="K218" s="538" t="str">
        <f>C227</f>
        <v/>
      </c>
      <c r="L218" s="930" t="s">
        <v>358</v>
      </c>
      <c r="M218" s="931" t="s">
        <v>359</v>
      </c>
      <c r="N218" s="931"/>
      <c r="O218" s="932" t="s">
        <v>360</v>
      </c>
      <c r="P218" s="933" t="s">
        <v>361</v>
      </c>
      <c r="Q218" s="934" t="s">
        <v>362</v>
      </c>
      <c r="R218" s="935" t="s">
        <v>363</v>
      </c>
      <c r="S218" s="936" t="s">
        <v>364</v>
      </c>
      <c r="T218" s="937"/>
      <c r="U218" s="935" t="s">
        <v>365</v>
      </c>
      <c r="V218" s="938" t="s">
        <v>366</v>
      </c>
      <c r="W218" s="548" t="s">
        <v>367</v>
      </c>
      <c r="X218" s="309"/>
    </row>
    <row r="219" spans="1:24" ht="11.25" hidden="1" customHeight="1">
      <c r="A219" s="304"/>
      <c r="B219" s="329" t="str">
        <f>VLOOKUP(B220-1,'[1]pravidla turnaje'!$A$64:$B$83,2,0)</f>
        <v>Y</v>
      </c>
      <c r="C219" s="939"/>
      <c r="D219" s="665">
        <f>B220</f>
        <v>191</v>
      </c>
      <c r="E219" s="333">
        <f>B221</f>
        <v>192</v>
      </c>
      <c r="F219" s="333">
        <f>B222</f>
        <v>193</v>
      </c>
      <c r="G219" s="333">
        <f>B223</f>
        <v>194</v>
      </c>
      <c r="H219" s="333">
        <f>B224</f>
        <v>195</v>
      </c>
      <c r="I219" s="666">
        <f>B225</f>
        <v>196</v>
      </c>
      <c r="J219" s="666">
        <f>B226</f>
        <v>197</v>
      </c>
      <c r="K219" s="666">
        <f>B227</f>
        <v>198</v>
      </c>
      <c r="L219" s="940"/>
      <c r="M219" s="941"/>
      <c r="N219" s="941"/>
      <c r="O219" s="942"/>
      <c r="P219" s="943"/>
      <c r="Q219" s="944" t="s">
        <v>368</v>
      </c>
      <c r="R219" s="945"/>
      <c r="S219" s="945"/>
      <c r="T219" s="945"/>
      <c r="U219" s="945"/>
      <c r="V219" s="946"/>
      <c r="W219" s="947"/>
      <c r="X219" s="309"/>
    </row>
    <row r="220" spans="1:24" ht="35.25" hidden="1" customHeight="1">
      <c r="A220" s="304"/>
      <c r="B220" s="873">
        <v>191</v>
      </c>
      <c r="C220" s="948" t="str">
        <f>VLOOKUP($B220,[1]jednotlivci!$C$5:$G$164,5,0)</f>
        <v/>
      </c>
      <c r="D220" s="949" t="str">
        <f>B219</f>
        <v>Y</v>
      </c>
      <c r="E220" s="876" t="str">
        <f>IF(OR([1]Tabulka!E220=":",[1]Tabulka!E220=""),"",CONCATENATE([1]Tabulka!E220,CHAR(10),"(",'[1]Tabulka-skore'!E220,")"))</f>
        <v/>
      </c>
      <c r="F220" s="876" t="str">
        <f>IF(OR([1]Tabulka!F220=":",[1]Tabulka!F220=""),"",CONCATENATE([1]Tabulka!F220,CHAR(10),"(",'[1]Tabulka-skore'!F220,")"))</f>
        <v/>
      </c>
      <c r="G220" s="876" t="str">
        <f>IF(OR([1]Tabulka!G220=":",[1]Tabulka!G220=""),"",CONCATENATE([1]Tabulka!G220,CHAR(10),"(",'[1]Tabulka-skore'!G220,")"))</f>
        <v/>
      </c>
      <c r="H220" s="876" t="str">
        <f>IF(OR([1]Tabulka!H220=":",[1]Tabulka!H220=""),"",CONCATENATE([1]Tabulka!H220,CHAR(10),"(",'[1]Tabulka-skore'!H220,")"))</f>
        <v/>
      </c>
      <c r="I220" s="876" t="str">
        <f>IF(OR([1]Tabulka!I220=":",[1]Tabulka!I220=""),"",CONCATENATE([1]Tabulka!I220,CHAR(10),"(",'[1]Tabulka-skore'!I220,")"))</f>
        <v/>
      </c>
      <c r="J220" s="876" t="str">
        <f>IF(OR([1]Tabulka!J220=":",[1]Tabulka!J220=""),"",CONCATENATE([1]Tabulka!J220,CHAR(10),"(",'[1]Tabulka-skore'!J220,")"))</f>
        <v/>
      </c>
      <c r="K220" s="877" t="str">
        <f>IF(OR([1]Tabulka!K220=":",[1]Tabulka!K220=""),"",CONCATENATE([1]Tabulka!K220,CHAR(10),"(",'[1]Tabulka-skore'!K220,")"))</f>
        <v/>
      </c>
      <c r="L220" s="349" t="str">
        <f>[1]Tabulka!L220</f>
        <v/>
      </c>
      <c r="M220" s="350" t="str">
        <f>IF([1]Tabulka!M220="","",CONCATENATE([1]Tabulka!M220,":",CHAR(10),"(",'[1]Tabulka-skore'!M220,":"))</f>
        <v/>
      </c>
      <c r="N220" s="351" t="str">
        <f>IF([1]Tabulka!N220="","",CONCATENATE([1]Tabulka!N220,CHAR(10),'[1]Tabulka-skore'!N220,")"))</f>
        <v/>
      </c>
      <c r="O220" s="352" t="str">
        <f>IF([1]Tabulka!O220="","",CONCATENATE([1]Tabulka!O220,CHAR(10),"(",'[1]Tabulka-skore'!O220,")"))</f>
        <v/>
      </c>
      <c r="P220" s="353" t="str">
        <f>IF([1]Tabulka!P220="","",IFERROR(CONCATENATE(ROUND([1]Tabulka!P220,2),CHAR(10),"(",ROUND('[1]Tabulka-skore'!P220,2),")"),""))</f>
        <v/>
      </c>
      <c r="Q220" s="354" t="str">
        <f>[1]Tabulka!Q220</f>
        <v/>
      </c>
      <c r="R220" s="355" t="str">
        <f>[1]Tabulka!R220</f>
        <v/>
      </c>
      <c r="S220" s="356" t="str">
        <f>IF([1]Tabulka!S220="","",CONCATENATE([1]Tabulka!S220,":",CHAR(10),"(",'[1]Tabulka-skore'!S220,":"))</f>
        <v/>
      </c>
      <c r="T220" s="357" t="str">
        <f>IF([1]Tabulka!T220="","",CONCATENATE([1]Tabulka!T220,CHAR(10),'[1]Tabulka-skore'!T220,")"))</f>
        <v/>
      </c>
      <c r="U220" s="358" t="str">
        <f>IF([1]Tabulka!U220="","",CONCATENATE([1]Tabulka!U220,CHAR(10),"(",'[1]Tabulka-skore'!U220,")"))</f>
        <v/>
      </c>
      <c r="V220" s="359" t="str">
        <f>IF([1]Tabulka!V220="","",IFERROR(CONCATENATE(ROUND([1]Tabulka!V220,2),CHAR(10),"(",ROUND('[1]Tabulka-skore'!V220,2),")"),""))</f>
        <v/>
      </c>
      <c r="W220" s="360" t="str">
        <f>[1]Tabulka!W220</f>
        <v/>
      </c>
      <c r="X220" s="309"/>
    </row>
    <row r="221" spans="1:24" ht="35.25" hidden="1" customHeight="1">
      <c r="A221" s="304"/>
      <c r="B221" s="878">
        <v>192</v>
      </c>
      <c r="C221" s="950" t="str">
        <f>VLOOKUP($B221,[1]jednotlivci!$C$5:$G$164,5,0)</f>
        <v/>
      </c>
      <c r="D221" s="880" t="str">
        <f>IF(OR([1]Tabulka!D221=":",[1]Tabulka!D221=""),"",CONCATENATE([1]Tabulka!D221,CHAR(10),"(",'[1]Tabulka-skore'!D221,")"))</f>
        <v/>
      </c>
      <c r="E221" s="951" t="str">
        <f>D220</f>
        <v>Y</v>
      </c>
      <c r="F221" s="882" t="str">
        <f>IF(OR([1]Tabulka!F221=":",[1]Tabulka!F221=""),"",CONCATENATE([1]Tabulka!F221,CHAR(10),"(",'[1]Tabulka-skore'!F221,")"))</f>
        <v/>
      </c>
      <c r="G221" s="882" t="str">
        <f>IF(OR([1]Tabulka!G221=":",[1]Tabulka!G221=""),"",CONCATENATE([1]Tabulka!G221,CHAR(10),"(",'[1]Tabulka-skore'!G221,")"))</f>
        <v/>
      </c>
      <c r="H221" s="882" t="str">
        <f>IF(OR([1]Tabulka!H221=":",[1]Tabulka!H221=""),"",CONCATENATE([1]Tabulka!H221,CHAR(10),"(",'[1]Tabulka-skore'!H221,")"))</f>
        <v/>
      </c>
      <c r="I221" s="882" t="str">
        <f>IF(OR([1]Tabulka!I221=":",[1]Tabulka!I221=""),"",CONCATENATE([1]Tabulka!I221,CHAR(10),"(",'[1]Tabulka-skore'!I221,")"))</f>
        <v/>
      </c>
      <c r="J221" s="882" t="str">
        <f>IF(OR([1]Tabulka!J221=":",[1]Tabulka!J221=""),"",CONCATENATE([1]Tabulka!J221,CHAR(10),"(",'[1]Tabulka-skore'!J221,")"))</f>
        <v/>
      </c>
      <c r="K221" s="883" t="str">
        <f>IF(OR([1]Tabulka!K221=":",[1]Tabulka!K221=""),"",CONCATENATE([1]Tabulka!K221,CHAR(10),"(",'[1]Tabulka-skore'!K221,")"))</f>
        <v/>
      </c>
      <c r="L221" s="367" t="str">
        <f>[1]Tabulka!L221</f>
        <v/>
      </c>
      <c r="M221" s="368" t="str">
        <f>IF([1]Tabulka!M221="","",CONCATENATE([1]Tabulka!M221,":",CHAR(10),"(",'[1]Tabulka-skore'!M221,":"))</f>
        <v/>
      </c>
      <c r="N221" s="369" t="str">
        <f>IF([1]Tabulka!N221="","",CONCATENATE([1]Tabulka!N221,CHAR(10),'[1]Tabulka-skore'!N221,")"))</f>
        <v/>
      </c>
      <c r="O221" s="370" t="str">
        <f>IF([1]Tabulka!O221="","",CONCATENATE([1]Tabulka!O221,CHAR(10),"(",'[1]Tabulka-skore'!O221,")"))</f>
        <v/>
      </c>
      <c r="P221" s="371" t="str">
        <f>IF([1]Tabulka!P221="","",IFERROR(CONCATENATE(ROUND([1]Tabulka!P221,2),CHAR(10),"(",ROUND('[1]Tabulka-skore'!P221,2),")"),""))</f>
        <v/>
      </c>
      <c r="Q221" s="372" t="str">
        <f>[1]Tabulka!Q221</f>
        <v/>
      </c>
      <c r="R221" s="373" t="str">
        <f>[1]Tabulka!R221</f>
        <v/>
      </c>
      <c r="S221" s="374" t="str">
        <f>IF([1]Tabulka!S221="","",CONCATENATE([1]Tabulka!S221,":",CHAR(10),"(",'[1]Tabulka-skore'!S221,":"))</f>
        <v/>
      </c>
      <c r="T221" s="375" t="str">
        <f>IF([1]Tabulka!T221="","",CONCATENATE([1]Tabulka!T221,CHAR(10),'[1]Tabulka-skore'!T221,")"))</f>
        <v/>
      </c>
      <c r="U221" s="376" t="str">
        <f>IF([1]Tabulka!U221="","",CONCATENATE([1]Tabulka!U221,CHAR(10),"(",'[1]Tabulka-skore'!U221,")"))</f>
        <v/>
      </c>
      <c r="V221" s="377" t="str">
        <f>IF([1]Tabulka!V221="","",IFERROR(CONCATENATE(ROUND([1]Tabulka!V221,2),CHAR(10),"(",ROUND('[1]Tabulka-skore'!V221,2),")"),""))</f>
        <v/>
      </c>
      <c r="W221" s="378" t="str">
        <f>[1]Tabulka!W221</f>
        <v/>
      </c>
      <c r="X221" s="309"/>
    </row>
    <row r="222" spans="1:24" ht="35.25" hidden="1" customHeight="1">
      <c r="A222" s="304"/>
      <c r="B222" s="878">
        <v>193</v>
      </c>
      <c r="C222" s="950" t="str">
        <f>VLOOKUP($B222,[1]jednotlivci!$C$5:$G$164,5,0)</f>
        <v/>
      </c>
      <c r="D222" s="880" t="str">
        <f>IF(OR([1]Tabulka!D222=":",[1]Tabulka!D222=""),"",CONCATENATE([1]Tabulka!D222,CHAR(10),"(",'[1]Tabulka-skore'!D222,")"))</f>
        <v/>
      </c>
      <c r="E222" s="884" t="str">
        <f>IF(OR([1]Tabulka!E222=":",[1]Tabulka!E222=""),"",CONCATENATE([1]Tabulka!E222,CHAR(10),"(",'[1]Tabulka-skore'!E222,")"))</f>
        <v/>
      </c>
      <c r="F222" s="951" t="str">
        <f>E221</f>
        <v>Y</v>
      </c>
      <c r="G222" s="882" t="str">
        <f>IF(OR([1]Tabulka!G222=":",[1]Tabulka!G222=""),"",CONCATENATE([1]Tabulka!G222,CHAR(10),"(",'[1]Tabulka-skore'!G222,")"))</f>
        <v/>
      </c>
      <c r="H222" s="882" t="str">
        <f>IF(OR([1]Tabulka!H222=":",[1]Tabulka!H222=""),"",CONCATENATE([1]Tabulka!H222,CHAR(10),"(",'[1]Tabulka-skore'!H222,")"))</f>
        <v/>
      </c>
      <c r="I222" s="882" t="str">
        <f>IF(OR([1]Tabulka!I222=":",[1]Tabulka!I222=""),"",CONCATENATE([1]Tabulka!I222,CHAR(10),"(",'[1]Tabulka-skore'!I222,")"))</f>
        <v/>
      </c>
      <c r="J222" s="882" t="str">
        <f>IF(OR([1]Tabulka!J222=":",[1]Tabulka!J222=""),"",CONCATENATE([1]Tabulka!J222,CHAR(10),"(",'[1]Tabulka-skore'!J222,")"))</f>
        <v/>
      </c>
      <c r="K222" s="883" t="str">
        <f>IF(OR([1]Tabulka!K222=":",[1]Tabulka!K222=""),"",CONCATENATE([1]Tabulka!K222,CHAR(10),"(",'[1]Tabulka-skore'!K222,")"))</f>
        <v/>
      </c>
      <c r="L222" s="367" t="str">
        <f>[1]Tabulka!L222</f>
        <v/>
      </c>
      <c r="M222" s="368" t="str">
        <f>IF([1]Tabulka!M222="","",CONCATENATE([1]Tabulka!M222,":",CHAR(10),"(",'[1]Tabulka-skore'!M222,":"))</f>
        <v/>
      </c>
      <c r="N222" s="369" t="str">
        <f>IF([1]Tabulka!N222="","",CONCATENATE([1]Tabulka!N222,CHAR(10),'[1]Tabulka-skore'!N222,")"))</f>
        <v/>
      </c>
      <c r="O222" s="370" t="str">
        <f>IF([1]Tabulka!O222="","",CONCATENATE([1]Tabulka!O222,CHAR(10),"(",'[1]Tabulka-skore'!O222,")"))</f>
        <v/>
      </c>
      <c r="P222" s="371" t="str">
        <f>IF([1]Tabulka!P222="","",IFERROR(CONCATENATE(ROUND([1]Tabulka!P222,2),CHAR(10),"(",ROUND('[1]Tabulka-skore'!P222,2),")"),""))</f>
        <v/>
      </c>
      <c r="Q222" s="372" t="str">
        <f>[1]Tabulka!Q222</f>
        <v/>
      </c>
      <c r="R222" s="373" t="str">
        <f>[1]Tabulka!R222</f>
        <v/>
      </c>
      <c r="S222" s="374" t="str">
        <f>IF([1]Tabulka!S222="","",CONCATENATE([1]Tabulka!S222,":",CHAR(10),"(",'[1]Tabulka-skore'!S222,":"))</f>
        <v/>
      </c>
      <c r="T222" s="375" t="str">
        <f>IF([1]Tabulka!T222="","",CONCATENATE([1]Tabulka!T222,CHAR(10),'[1]Tabulka-skore'!T222,")"))</f>
        <v/>
      </c>
      <c r="U222" s="376" t="str">
        <f>IF([1]Tabulka!U222="","",CONCATENATE([1]Tabulka!U222,CHAR(10),"(",'[1]Tabulka-skore'!U222,")"))</f>
        <v/>
      </c>
      <c r="V222" s="377" t="str">
        <f>IF([1]Tabulka!V222="","",IFERROR(CONCATENATE(ROUND([1]Tabulka!V222,2),CHAR(10),"(",ROUND('[1]Tabulka-skore'!V222,2),")"),""))</f>
        <v/>
      </c>
      <c r="W222" s="378" t="str">
        <f>[1]Tabulka!W222</f>
        <v/>
      </c>
      <c r="X222" s="309"/>
    </row>
    <row r="223" spans="1:24" ht="35.25" hidden="1" customHeight="1">
      <c r="A223" s="304"/>
      <c r="B223" s="878">
        <v>194</v>
      </c>
      <c r="C223" s="950" t="str">
        <f>VLOOKUP($B223,[1]jednotlivci!$C$5:$G$164,5,0)</f>
        <v/>
      </c>
      <c r="D223" s="880" t="str">
        <f>IF(OR([1]Tabulka!D223=":",[1]Tabulka!D223=""),"",CONCATENATE([1]Tabulka!D223,CHAR(10),"(",'[1]Tabulka-skore'!D223,")"))</f>
        <v/>
      </c>
      <c r="E223" s="884" t="str">
        <f>IF(OR([1]Tabulka!E223=":",[1]Tabulka!E223=""),"",CONCATENATE([1]Tabulka!E223,CHAR(10),"(",'[1]Tabulka-skore'!E223,")"))</f>
        <v/>
      </c>
      <c r="F223" s="884" t="str">
        <f>IF(OR([1]Tabulka!F223=":",[1]Tabulka!F223=""),"",CONCATENATE([1]Tabulka!F223,CHAR(10),"(",'[1]Tabulka-skore'!F223,")"))</f>
        <v/>
      </c>
      <c r="G223" s="951" t="str">
        <f>F222</f>
        <v>Y</v>
      </c>
      <c r="H223" s="882" t="str">
        <f>IF(OR([1]Tabulka!H223=":",[1]Tabulka!H223=""),"",CONCATENATE([1]Tabulka!H223,CHAR(10),"(",'[1]Tabulka-skore'!H223,")"))</f>
        <v/>
      </c>
      <c r="I223" s="882" t="str">
        <f>IF(OR([1]Tabulka!I223=":",[1]Tabulka!I223=""),"",CONCATENATE([1]Tabulka!I223,CHAR(10),"(",'[1]Tabulka-skore'!I223,")"))</f>
        <v/>
      </c>
      <c r="J223" s="882" t="str">
        <f>IF(OR([1]Tabulka!J223=":",[1]Tabulka!J223=""),"",CONCATENATE([1]Tabulka!J223,CHAR(10),"(",'[1]Tabulka-skore'!J223,")"))</f>
        <v/>
      </c>
      <c r="K223" s="883" t="str">
        <f>IF(OR([1]Tabulka!K223=":",[1]Tabulka!K223=""),"",CONCATENATE([1]Tabulka!K223,CHAR(10),"(",'[1]Tabulka-skore'!K223,")"))</f>
        <v/>
      </c>
      <c r="L223" s="367" t="str">
        <f>[1]Tabulka!L223</f>
        <v/>
      </c>
      <c r="M223" s="368" t="str">
        <f>IF([1]Tabulka!M223="","",CONCATENATE([1]Tabulka!M223,":",CHAR(10),"(",'[1]Tabulka-skore'!M223,":"))</f>
        <v/>
      </c>
      <c r="N223" s="369" t="str">
        <f>IF([1]Tabulka!N223="","",CONCATENATE([1]Tabulka!N223,CHAR(10),'[1]Tabulka-skore'!N223,")"))</f>
        <v/>
      </c>
      <c r="O223" s="370" t="str">
        <f>IF([1]Tabulka!O223="","",CONCATENATE([1]Tabulka!O223,CHAR(10),"(",'[1]Tabulka-skore'!O223,")"))</f>
        <v/>
      </c>
      <c r="P223" s="371" t="str">
        <f>IF([1]Tabulka!P223="","",IFERROR(CONCATENATE(ROUND([1]Tabulka!P223,2),CHAR(10),"(",ROUND('[1]Tabulka-skore'!P223,2),")"),""))</f>
        <v/>
      </c>
      <c r="Q223" s="372" t="str">
        <f>[1]Tabulka!Q223</f>
        <v/>
      </c>
      <c r="R223" s="373" t="str">
        <f>[1]Tabulka!R223</f>
        <v/>
      </c>
      <c r="S223" s="374" t="str">
        <f>IF([1]Tabulka!S223="","",CONCATENATE([1]Tabulka!S223,":",CHAR(10),"(",'[1]Tabulka-skore'!S223,":"))</f>
        <v/>
      </c>
      <c r="T223" s="375" t="str">
        <f>IF([1]Tabulka!T223="","",CONCATENATE([1]Tabulka!T223,CHAR(10),'[1]Tabulka-skore'!T223,")"))</f>
        <v/>
      </c>
      <c r="U223" s="376" t="str">
        <f>IF([1]Tabulka!U223="","",CONCATENATE([1]Tabulka!U223,CHAR(10),"(",'[1]Tabulka-skore'!U223,")"))</f>
        <v/>
      </c>
      <c r="V223" s="377" t="str">
        <f>IF([1]Tabulka!V223="","",IFERROR(CONCATENATE(ROUND([1]Tabulka!V223,2),CHAR(10),"(",ROUND('[1]Tabulka-skore'!V223,2),")"),""))</f>
        <v/>
      </c>
      <c r="W223" s="378" t="str">
        <f>[1]Tabulka!W223</f>
        <v/>
      </c>
      <c r="X223" s="309"/>
    </row>
    <row r="224" spans="1:24" ht="35.25" hidden="1" customHeight="1">
      <c r="A224" s="304"/>
      <c r="B224" s="878">
        <v>195</v>
      </c>
      <c r="C224" s="950" t="str">
        <f>VLOOKUP($B224,[1]jednotlivci!$C$5:$G$164,5,0)</f>
        <v/>
      </c>
      <c r="D224" s="880" t="str">
        <f>IF(OR([1]Tabulka!D224=":",[1]Tabulka!D224=""),"",CONCATENATE([1]Tabulka!D224,CHAR(10),"(",'[1]Tabulka-skore'!D224,")"))</f>
        <v/>
      </c>
      <c r="E224" s="884" t="str">
        <f>IF(OR([1]Tabulka!E224=":",[1]Tabulka!E224=""),"",CONCATENATE([1]Tabulka!E224,CHAR(10),"(",'[1]Tabulka-skore'!E224,")"))</f>
        <v/>
      </c>
      <c r="F224" s="884" t="str">
        <f>IF(OR([1]Tabulka!F224=":",[1]Tabulka!F224=""),"",CONCATENATE([1]Tabulka!F224,CHAR(10),"(",'[1]Tabulka-skore'!F224,")"))</f>
        <v/>
      </c>
      <c r="G224" s="884" t="str">
        <f>IF(OR([1]Tabulka!G224=":",[1]Tabulka!G224=""),"",CONCATENATE([1]Tabulka!G224,CHAR(10),"(",'[1]Tabulka-skore'!G224,")"))</f>
        <v/>
      </c>
      <c r="H224" s="951" t="str">
        <f>G223</f>
        <v>Y</v>
      </c>
      <c r="I224" s="882" t="str">
        <f>IF(OR([1]Tabulka!I224=":",[1]Tabulka!I224=""),"",CONCATENATE([1]Tabulka!I224,CHAR(10),"(",'[1]Tabulka-skore'!I224,")"))</f>
        <v/>
      </c>
      <c r="J224" s="882" t="str">
        <f>IF(OR([1]Tabulka!J224=":",[1]Tabulka!J224=""),"",CONCATENATE([1]Tabulka!J224,CHAR(10),"(",'[1]Tabulka-skore'!J224,")"))</f>
        <v/>
      </c>
      <c r="K224" s="883" t="str">
        <f>IF(OR([1]Tabulka!K224=":",[1]Tabulka!K224=""),"",CONCATENATE([1]Tabulka!K224,CHAR(10),"(",'[1]Tabulka-skore'!K224,")"))</f>
        <v/>
      </c>
      <c r="L224" s="367" t="str">
        <f>[1]Tabulka!L224</f>
        <v/>
      </c>
      <c r="M224" s="368" t="str">
        <f>IF([1]Tabulka!M224="","",CONCATENATE([1]Tabulka!M224,":",CHAR(10),"(",'[1]Tabulka-skore'!M224,":"))</f>
        <v/>
      </c>
      <c r="N224" s="369" t="str">
        <f>IF([1]Tabulka!N224="","",CONCATENATE([1]Tabulka!N224,CHAR(10),'[1]Tabulka-skore'!N224,")"))</f>
        <v/>
      </c>
      <c r="O224" s="370" t="str">
        <f>IF([1]Tabulka!O224="","",CONCATENATE([1]Tabulka!O224,CHAR(10),"(",'[1]Tabulka-skore'!O224,")"))</f>
        <v/>
      </c>
      <c r="P224" s="371" t="str">
        <f>IF([1]Tabulka!P224="","",IFERROR(CONCATENATE(ROUND([1]Tabulka!P224,2),CHAR(10),"(",ROUND('[1]Tabulka-skore'!P224,2),")"),""))</f>
        <v/>
      </c>
      <c r="Q224" s="372" t="str">
        <f>[1]Tabulka!Q224</f>
        <v/>
      </c>
      <c r="R224" s="376" t="str">
        <f>[1]Tabulka!R224</f>
        <v/>
      </c>
      <c r="S224" s="374" t="str">
        <f>IF([1]Tabulka!S224="","",CONCATENATE([1]Tabulka!S224,":",CHAR(10),"(",'[1]Tabulka-skore'!S224,":"))</f>
        <v/>
      </c>
      <c r="T224" s="375" t="str">
        <f>IF([1]Tabulka!T224="","",CONCATENATE([1]Tabulka!T224,CHAR(10),'[1]Tabulka-skore'!T224,")"))</f>
        <v/>
      </c>
      <c r="U224" s="376" t="str">
        <f>IF([1]Tabulka!U224="","",CONCATENATE([1]Tabulka!U224,CHAR(10),"(",'[1]Tabulka-skore'!U224,")"))</f>
        <v/>
      </c>
      <c r="V224" s="377" t="str">
        <f>IF([1]Tabulka!V224="","",IFERROR(CONCATENATE(ROUND([1]Tabulka!V224,2),CHAR(10),"(",ROUND('[1]Tabulka-skore'!V224,2),")"),""))</f>
        <v/>
      </c>
      <c r="W224" s="378" t="str">
        <f>[1]Tabulka!W224</f>
        <v/>
      </c>
      <c r="X224" s="309"/>
    </row>
    <row r="225" spans="1:24" ht="35.25" hidden="1" customHeight="1">
      <c r="A225" s="304"/>
      <c r="B225" s="878">
        <v>196</v>
      </c>
      <c r="C225" s="950" t="str">
        <f>VLOOKUP($B225,[1]jednotlivci!$C$5:$G$164,5,0)</f>
        <v/>
      </c>
      <c r="D225" s="880" t="str">
        <f>IF(OR([1]Tabulka!D225=":",[1]Tabulka!D225=""),"",CONCATENATE([1]Tabulka!D225,CHAR(10),"(",'[1]Tabulka-skore'!D225,")"))</f>
        <v/>
      </c>
      <c r="E225" s="884" t="str">
        <f>IF(OR([1]Tabulka!E225=":",[1]Tabulka!E225=""),"",CONCATENATE([1]Tabulka!E225,CHAR(10),"(",'[1]Tabulka-skore'!E225,")"))</f>
        <v/>
      </c>
      <c r="F225" s="884" t="str">
        <f>IF(OR([1]Tabulka!F225=":",[1]Tabulka!F225=""),"",CONCATENATE([1]Tabulka!F225,CHAR(10),"(",'[1]Tabulka-skore'!F225,")"))</f>
        <v/>
      </c>
      <c r="G225" s="884" t="str">
        <f>IF(OR([1]Tabulka!G225=":",[1]Tabulka!G225=""),"",CONCATENATE([1]Tabulka!G225,CHAR(10),"(",'[1]Tabulka-skore'!G225,")"))</f>
        <v/>
      </c>
      <c r="H225" s="884" t="str">
        <f>IF(OR([1]Tabulka!H225=":",[1]Tabulka!H225=""),"",CONCATENATE([1]Tabulka!H225,CHAR(10),"(",'[1]Tabulka-skore'!H225,")"))</f>
        <v/>
      </c>
      <c r="I225" s="951" t="str">
        <f>H224</f>
        <v>Y</v>
      </c>
      <c r="J225" s="882" t="str">
        <f>IF(OR([1]Tabulka!J225=":",[1]Tabulka!J225=""),"",CONCATENATE([1]Tabulka!J225,CHAR(10),"(",'[1]Tabulka-skore'!J225,")"))</f>
        <v/>
      </c>
      <c r="K225" s="883" t="str">
        <f>IF(OR([1]Tabulka!K225=":",[1]Tabulka!K225=""),"",CONCATENATE([1]Tabulka!K225,CHAR(10),"(",'[1]Tabulka-skore'!K225,")"))</f>
        <v/>
      </c>
      <c r="L225" s="367" t="str">
        <f>[1]Tabulka!L225</f>
        <v/>
      </c>
      <c r="M225" s="368" t="str">
        <f>IF([1]Tabulka!M225="","",CONCATENATE([1]Tabulka!M225,":",CHAR(10),"(",'[1]Tabulka-skore'!M225,":"))</f>
        <v/>
      </c>
      <c r="N225" s="369" t="str">
        <f>IF([1]Tabulka!N225="","",CONCATENATE([1]Tabulka!N225,CHAR(10),'[1]Tabulka-skore'!N225,")"))</f>
        <v/>
      </c>
      <c r="O225" s="370" t="str">
        <f>IF([1]Tabulka!O225="","",CONCATENATE([1]Tabulka!O225,CHAR(10),"(",'[1]Tabulka-skore'!O225,")"))</f>
        <v/>
      </c>
      <c r="P225" s="371" t="str">
        <f>IF([1]Tabulka!P225="","",IFERROR(CONCATENATE(ROUND([1]Tabulka!P225,2),CHAR(10),"(",ROUND('[1]Tabulka-skore'!P225,2),")"),""))</f>
        <v/>
      </c>
      <c r="Q225" s="372" t="str">
        <f>[1]Tabulka!Q225</f>
        <v/>
      </c>
      <c r="R225" s="376" t="str">
        <f>[1]Tabulka!R225</f>
        <v/>
      </c>
      <c r="S225" s="374" t="str">
        <f>IF([1]Tabulka!S225="","",CONCATENATE([1]Tabulka!S225,":",CHAR(10),"(",'[1]Tabulka-skore'!S225,":"))</f>
        <v/>
      </c>
      <c r="T225" s="375" t="str">
        <f>IF([1]Tabulka!T225="","",CONCATENATE([1]Tabulka!T225,CHAR(10),'[1]Tabulka-skore'!T225,")"))</f>
        <v/>
      </c>
      <c r="U225" s="376" t="str">
        <f>IF([1]Tabulka!U225="","",CONCATENATE([1]Tabulka!U225,CHAR(10),"(",'[1]Tabulka-skore'!U225,")"))</f>
        <v/>
      </c>
      <c r="V225" s="377" t="str">
        <f>IF([1]Tabulka!V225="","",IFERROR(CONCATENATE(ROUND([1]Tabulka!V225,2),CHAR(10),"(",ROUND('[1]Tabulka-skore'!V225,2),")"),""))</f>
        <v/>
      </c>
      <c r="W225" s="378" t="str">
        <f>[1]Tabulka!W225</f>
        <v/>
      </c>
      <c r="X225" s="309"/>
    </row>
    <row r="226" spans="1:24" ht="35.25" hidden="1" customHeight="1">
      <c r="A226" s="304"/>
      <c r="B226" s="878">
        <v>197</v>
      </c>
      <c r="C226" s="950" t="str">
        <f>VLOOKUP($B226,[1]jednotlivci!$C$5:$G$164,5,0)</f>
        <v/>
      </c>
      <c r="D226" s="880" t="str">
        <f>IF(OR([1]Tabulka!D226=":",[1]Tabulka!D226=""),"",CONCATENATE([1]Tabulka!D226,CHAR(10),"(",'[1]Tabulka-skore'!D226,")"))</f>
        <v/>
      </c>
      <c r="E226" s="884" t="str">
        <f>IF(OR([1]Tabulka!E226=":",[1]Tabulka!E226=""),"",CONCATENATE([1]Tabulka!E226,CHAR(10),"(",'[1]Tabulka-skore'!E226,")"))</f>
        <v/>
      </c>
      <c r="F226" s="884" t="str">
        <f>IF(OR([1]Tabulka!F226=":",[1]Tabulka!F226=""),"",CONCATENATE([1]Tabulka!F226,CHAR(10),"(",'[1]Tabulka-skore'!F226,")"))</f>
        <v/>
      </c>
      <c r="G226" s="884" t="str">
        <f>IF(OR([1]Tabulka!G226=":",[1]Tabulka!G226=""),"",CONCATENATE([1]Tabulka!G226,CHAR(10),"(",'[1]Tabulka-skore'!G226,")"))</f>
        <v/>
      </c>
      <c r="H226" s="884" t="str">
        <f>IF(OR([1]Tabulka!H226=":",[1]Tabulka!H226=""),"",CONCATENATE([1]Tabulka!H226,CHAR(10),"(",'[1]Tabulka-skore'!H226,")"))</f>
        <v/>
      </c>
      <c r="I226" s="884" t="str">
        <f>IF(OR([1]Tabulka!I226=":",[1]Tabulka!I226=""),"",CONCATENATE([1]Tabulka!I226,CHAR(10),"(",'[1]Tabulka-skore'!I226,")"))</f>
        <v/>
      </c>
      <c r="J226" s="951" t="str">
        <f>I225</f>
        <v>Y</v>
      </c>
      <c r="K226" s="883" t="str">
        <f>IF(OR([1]Tabulka!K226=":",[1]Tabulka!K226=""),"",CONCATENATE([1]Tabulka!K226,CHAR(10),"(",'[1]Tabulka-skore'!K226,")"))</f>
        <v/>
      </c>
      <c r="L226" s="367" t="str">
        <f>[1]Tabulka!L226</f>
        <v/>
      </c>
      <c r="M226" s="368" t="str">
        <f>IF([1]Tabulka!M226="","",CONCATENATE([1]Tabulka!M226,":",CHAR(10),"(",'[1]Tabulka-skore'!M226,":"))</f>
        <v/>
      </c>
      <c r="N226" s="369" t="str">
        <f>IF([1]Tabulka!N226="","",CONCATENATE([1]Tabulka!N226,CHAR(10),'[1]Tabulka-skore'!N226,")"))</f>
        <v/>
      </c>
      <c r="O226" s="370" t="str">
        <f>IF([1]Tabulka!O226="","",CONCATENATE([1]Tabulka!O226,CHAR(10),"(",'[1]Tabulka-skore'!O226,")"))</f>
        <v/>
      </c>
      <c r="P226" s="371" t="str">
        <f>IF([1]Tabulka!P226="","",IFERROR(CONCATENATE(ROUND([1]Tabulka!P226,2),CHAR(10),"(",ROUND('[1]Tabulka-skore'!P226,2),")"),""))</f>
        <v/>
      </c>
      <c r="Q226" s="372" t="str">
        <f>[1]Tabulka!Q226</f>
        <v/>
      </c>
      <c r="R226" s="376" t="str">
        <f>[1]Tabulka!R226</f>
        <v/>
      </c>
      <c r="S226" s="374" t="str">
        <f>IF([1]Tabulka!S226="","",CONCATENATE([1]Tabulka!S226,":",CHAR(10),"(",'[1]Tabulka-skore'!S226,":"))</f>
        <v/>
      </c>
      <c r="T226" s="375" t="str">
        <f>IF([1]Tabulka!T226="","",CONCATENATE([1]Tabulka!T226,CHAR(10),'[1]Tabulka-skore'!T226,")"))</f>
        <v/>
      </c>
      <c r="U226" s="376" t="str">
        <f>IF([1]Tabulka!U226="","",CONCATENATE([1]Tabulka!U226,CHAR(10),"(",'[1]Tabulka-skore'!U226,")"))</f>
        <v/>
      </c>
      <c r="V226" s="377" t="str">
        <f>IF([1]Tabulka!V226="","",IFERROR(CONCATENATE(ROUND([1]Tabulka!V226,2),CHAR(10),"(",ROUND('[1]Tabulka-skore'!V226,2),")"),""))</f>
        <v/>
      </c>
      <c r="W226" s="378" t="str">
        <f>[1]Tabulka!W226</f>
        <v/>
      </c>
      <c r="X226" s="309"/>
    </row>
    <row r="227" spans="1:24" ht="33.75" hidden="1" customHeight="1">
      <c r="A227" s="304"/>
      <c r="B227" s="878">
        <v>198</v>
      </c>
      <c r="C227" s="952" t="str">
        <f>VLOOKUP($B227,[1]jednotlivci!$C$5:$G$164,5,0)</f>
        <v/>
      </c>
      <c r="D227" s="886" t="str">
        <f>IF(OR([1]Tabulka!D227=":",[1]Tabulka!D227=""),"",CONCATENATE([1]Tabulka!D227,CHAR(10),"(",'[1]Tabulka-skore'!D227,")"))</f>
        <v/>
      </c>
      <c r="E227" s="887" t="str">
        <f>IF(OR([1]Tabulka!E227=":",[1]Tabulka!E227=""),"",CONCATENATE([1]Tabulka!E227,CHAR(10),"(",'[1]Tabulka-skore'!E227,")"))</f>
        <v/>
      </c>
      <c r="F227" s="887" t="str">
        <f>IF(OR([1]Tabulka!F227=":",[1]Tabulka!F227=""),"",CONCATENATE([1]Tabulka!F227,CHAR(10),"(",'[1]Tabulka-skore'!F227,")"))</f>
        <v/>
      </c>
      <c r="G227" s="887" t="str">
        <f>IF(OR([1]Tabulka!G227=":",[1]Tabulka!G227=""),"",CONCATENATE([1]Tabulka!G227,CHAR(10),"(",'[1]Tabulka-skore'!G227,")"))</f>
        <v/>
      </c>
      <c r="H227" s="887" t="str">
        <f>IF(OR([1]Tabulka!H227=":",[1]Tabulka!H227=""),"",CONCATENATE([1]Tabulka!H227,CHAR(10),"(",'[1]Tabulka-skore'!H227,")"))</f>
        <v/>
      </c>
      <c r="I227" s="887" t="str">
        <f>IF(OR([1]Tabulka!I227=":",[1]Tabulka!I227=""),"",CONCATENATE([1]Tabulka!I227,CHAR(10),"(",'[1]Tabulka-skore'!I227,")"))</f>
        <v/>
      </c>
      <c r="J227" s="887" t="str">
        <f>IF(OR([1]Tabulka!J227=":",[1]Tabulka!J227=""),"",CONCATENATE([1]Tabulka!J227,CHAR(10),"(",'[1]Tabulka-skore'!J227,")"))</f>
        <v/>
      </c>
      <c r="K227" s="953" t="str">
        <f>J226</f>
        <v>Y</v>
      </c>
      <c r="L227" s="400" t="str">
        <f>[1]Tabulka!L227</f>
        <v/>
      </c>
      <c r="M227" s="689" t="str">
        <f>IF([1]Tabulka!M227="","",CONCATENATE([1]Tabulka!M227,":",CHAR(10),"(",'[1]Tabulka-skore'!M227,":"))</f>
        <v/>
      </c>
      <c r="N227" s="690" t="str">
        <f>IF([1]Tabulka!N227="","",CONCATENATE([1]Tabulka!N227,CHAR(10),'[1]Tabulka-skore'!N227,")"))</f>
        <v/>
      </c>
      <c r="O227" s="691" t="str">
        <f>IF([1]Tabulka!O227="","",CONCATENATE([1]Tabulka!O227,CHAR(10),"(",'[1]Tabulka-skore'!O227,")"))</f>
        <v/>
      </c>
      <c r="P227" s="692" t="str">
        <f>IF([1]Tabulka!P227="","",IFERROR(CONCATENATE(ROUND([1]Tabulka!P227,2),CHAR(10),"(",ROUND('[1]Tabulka-skore'!P227,2),")"),""))</f>
        <v/>
      </c>
      <c r="Q227" s="405" t="str">
        <f>[1]Tabulka!Q227</f>
        <v/>
      </c>
      <c r="R227" s="406" t="str">
        <f>[1]Tabulka!R227</f>
        <v/>
      </c>
      <c r="S227" s="407" t="str">
        <f>IF([1]Tabulka!S227="","",CONCATENATE([1]Tabulka!S227,":",CHAR(10),"(",'[1]Tabulka-skore'!S227,":"))</f>
        <v/>
      </c>
      <c r="T227" s="408" t="str">
        <f>IF([1]Tabulka!T227="","",CONCATENATE([1]Tabulka!T227,CHAR(10),'[1]Tabulka-skore'!T227,")"))</f>
        <v/>
      </c>
      <c r="U227" s="406" t="str">
        <f>IF([1]Tabulka!U227="","",CONCATENATE([1]Tabulka!U227,CHAR(10),"(",'[1]Tabulka-skore'!U227,")"))</f>
        <v/>
      </c>
      <c r="V227" s="409" t="str">
        <f>IF([1]Tabulka!V227="","",IFERROR(CONCATENATE(ROUND([1]Tabulka!V227,2),CHAR(10),"(",ROUND('[1]Tabulka-skore'!V227,2),")"),""))</f>
        <v/>
      </c>
      <c r="W227" s="378" t="str">
        <f>[1]Tabulka!W227</f>
        <v/>
      </c>
      <c r="X227" s="309"/>
    </row>
    <row r="228" spans="1:24" ht="19.5" hidden="1" customHeight="1">
      <c r="A228" s="304"/>
      <c r="B228" s="521"/>
      <c r="C228" s="425"/>
      <c r="D228" s="522"/>
      <c r="E228" s="522"/>
      <c r="F228" s="522"/>
      <c r="G228" s="522"/>
      <c r="H228" s="522"/>
      <c r="I228" s="522"/>
      <c r="J228" s="522"/>
      <c r="K228" s="523"/>
      <c r="L228" s="524"/>
      <c r="M228" s="525"/>
      <c r="N228" s="526"/>
      <c r="O228" s="524"/>
      <c r="P228" s="524"/>
      <c r="Q228" s="527"/>
      <c r="R228" s="527"/>
      <c r="S228" s="528"/>
      <c r="T228" s="529"/>
      <c r="U228" s="527"/>
      <c r="V228" s="527"/>
      <c r="W228" s="524"/>
      <c r="X228" s="436"/>
    </row>
    <row r="229" spans="1:24" ht="5" hidden="1" customHeight="1">
      <c r="A229" s="304"/>
      <c r="B229" s="304"/>
      <c r="C229" s="572"/>
      <c r="D229" s="573"/>
      <c r="E229" s="573"/>
      <c r="F229" s="573"/>
      <c r="G229" s="573"/>
      <c r="H229" s="573"/>
      <c r="I229" s="573"/>
      <c r="J229" s="573"/>
      <c r="K229" s="574"/>
      <c r="L229" s="307"/>
      <c r="M229" s="575"/>
      <c r="N229" s="576"/>
      <c r="O229" s="307"/>
      <c r="P229" s="307"/>
      <c r="Q229" s="307"/>
      <c r="R229" s="577"/>
      <c r="S229" s="575"/>
      <c r="T229" s="310"/>
      <c r="U229" s="307"/>
      <c r="V229" s="307"/>
      <c r="W229" s="307"/>
      <c r="X229" s="309"/>
    </row>
    <row r="230" spans="1:24" ht="48.75" hidden="1" customHeight="1">
      <c r="A230" s="304"/>
      <c r="B230" s="312"/>
      <c r="C230" s="954" t="str">
        <f>D232</f>
        <v>Z</v>
      </c>
      <c r="D230" s="955" t="str">
        <f>C232</f>
        <v/>
      </c>
      <c r="E230" s="581" t="str">
        <f>C233</f>
        <v/>
      </c>
      <c r="F230" s="581" t="str">
        <f>C234</f>
        <v/>
      </c>
      <c r="G230" s="581" t="str">
        <f>C235</f>
        <v/>
      </c>
      <c r="H230" s="581" t="str">
        <f>C236</f>
        <v/>
      </c>
      <c r="I230" s="956" t="str">
        <f>C237</f>
        <v/>
      </c>
      <c r="J230" s="581" t="str">
        <f>C238</f>
        <v/>
      </c>
      <c r="K230" s="581" t="str">
        <f>C239</f>
        <v/>
      </c>
      <c r="L230" s="957" t="s">
        <v>358</v>
      </c>
      <c r="M230" s="958" t="s">
        <v>359</v>
      </c>
      <c r="N230" s="958"/>
      <c r="O230" s="959" t="s">
        <v>360</v>
      </c>
      <c r="P230" s="960" t="s">
        <v>361</v>
      </c>
      <c r="Q230" s="961" t="s">
        <v>362</v>
      </c>
      <c r="R230" s="962" t="s">
        <v>363</v>
      </c>
      <c r="S230" s="963" t="s">
        <v>364</v>
      </c>
      <c r="T230" s="964"/>
      <c r="U230" s="962" t="s">
        <v>365</v>
      </c>
      <c r="V230" s="965" t="s">
        <v>366</v>
      </c>
      <c r="W230" s="966" t="s">
        <v>367</v>
      </c>
      <c r="X230" s="309"/>
    </row>
    <row r="231" spans="1:24" ht="11.25" hidden="1" customHeight="1">
      <c r="A231" s="304"/>
      <c r="B231" s="329" t="str">
        <f>VLOOKUP(B232-1,'[1]pravidla turnaje'!$A$64:$B$83,2,0)</f>
        <v>Z</v>
      </c>
      <c r="C231" s="967"/>
      <c r="D231" s="665">
        <f>B232</f>
        <v>201</v>
      </c>
      <c r="E231" s="333">
        <f>B233</f>
        <v>202</v>
      </c>
      <c r="F231" s="333">
        <f>B234</f>
        <v>203</v>
      </c>
      <c r="G231" s="333">
        <f>B235</f>
        <v>204</v>
      </c>
      <c r="H231" s="333">
        <f>B236</f>
        <v>205</v>
      </c>
      <c r="I231" s="666">
        <f>B237</f>
        <v>206</v>
      </c>
      <c r="J231" s="666">
        <f>B238</f>
        <v>207</v>
      </c>
      <c r="K231" s="666">
        <f>B239</f>
        <v>208</v>
      </c>
      <c r="L231" s="968"/>
      <c r="M231" s="969"/>
      <c r="N231" s="969"/>
      <c r="O231" s="970"/>
      <c r="P231" s="971"/>
      <c r="Q231" s="972" t="s">
        <v>368</v>
      </c>
      <c r="R231" s="973"/>
      <c r="S231" s="973"/>
      <c r="T231" s="973"/>
      <c r="U231" s="973"/>
      <c r="V231" s="974"/>
      <c r="W231" s="975"/>
      <c r="X231" s="309"/>
    </row>
    <row r="232" spans="1:24" ht="35.25" hidden="1" customHeight="1">
      <c r="A232" s="304"/>
      <c r="B232" s="873">
        <v>201</v>
      </c>
      <c r="C232" s="976" t="str">
        <f>VLOOKUP($B232,[1]jednotlivci!$C$5:$G$164,5,0)</f>
        <v/>
      </c>
      <c r="D232" s="977" t="str">
        <f>B231</f>
        <v>Z</v>
      </c>
      <c r="E232" s="876" t="str">
        <f>IF(OR([1]Tabulka!E232=":",[1]Tabulka!E232=""),"",CONCATENATE([1]Tabulka!E232,CHAR(10),"(",'[1]Tabulka-skore'!E232,")"))</f>
        <v/>
      </c>
      <c r="F232" s="876" t="str">
        <f>IF(OR([1]Tabulka!F232=":",[1]Tabulka!F232=""),"",CONCATENATE([1]Tabulka!F232,CHAR(10),"(",'[1]Tabulka-skore'!F232,")"))</f>
        <v/>
      </c>
      <c r="G232" s="876" t="str">
        <f>IF(OR([1]Tabulka!G232=":",[1]Tabulka!G232=""),"",CONCATENATE([1]Tabulka!G232,CHAR(10),"(",'[1]Tabulka-skore'!G232,")"))</f>
        <v/>
      </c>
      <c r="H232" s="876" t="str">
        <f>IF(OR([1]Tabulka!H232=":",[1]Tabulka!H232=""),"",CONCATENATE([1]Tabulka!H232,CHAR(10),"(",'[1]Tabulka-skore'!H232,")"))</f>
        <v/>
      </c>
      <c r="I232" s="876" t="str">
        <f>IF(OR([1]Tabulka!I232=":",[1]Tabulka!I232=""),"",CONCATENATE([1]Tabulka!I232,CHAR(10),"(",'[1]Tabulka-skore'!I232,")"))</f>
        <v/>
      </c>
      <c r="J232" s="876" t="str">
        <f>IF(OR([1]Tabulka!J232=":",[1]Tabulka!J232=""),"",CONCATENATE([1]Tabulka!J232,CHAR(10),"(",'[1]Tabulka-skore'!J232,")"))</f>
        <v/>
      </c>
      <c r="K232" s="877" t="str">
        <f>IF(OR([1]Tabulka!K232=":",[1]Tabulka!K232=""),"",CONCATENATE([1]Tabulka!K232,CHAR(10),"(",'[1]Tabulka-skore'!K232,")"))</f>
        <v/>
      </c>
      <c r="L232" s="349" t="str">
        <f>[1]Tabulka!L232</f>
        <v/>
      </c>
      <c r="M232" s="350" t="str">
        <f>IF([1]Tabulka!M232="","",CONCATENATE([1]Tabulka!M232,":",CHAR(10),"(",'[1]Tabulka-skore'!M232,":"))</f>
        <v/>
      </c>
      <c r="N232" s="351" t="str">
        <f>IF([1]Tabulka!N232="","",CONCATENATE([1]Tabulka!N232,CHAR(10),'[1]Tabulka-skore'!N232,")"))</f>
        <v/>
      </c>
      <c r="O232" s="352" t="str">
        <f>IF([1]Tabulka!O232="","",CONCATENATE([1]Tabulka!O232,CHAR(10),"(",'[1]Tabulka-skore'!O232,")"))</f>
        <v/>
      </c>
      <c r="P232" s="353" t="str">
        <f>IF([1]Tabulka!P232="","",IFERROR(CONCATENATE(ROUND([1]Tabulka!P232,2),CHAR(10),"(",ROUND('[1]Tabulka-skore'!P232,2),")"),""))</f>
        <v/>
      </c>
      <c r="Q232" s="354" t="str">
        <f>[1]Tabulka!Q232</f>
        <v/>
      </c>
      <c r="R232" s="355" t="str">
        <f>[1]Tabulka!R232</f>
        <v/>
      </c>
      <c r="S232" s="356" t="str">
        <f>IF([1]Tabulka!S232="","",CONCATENATE([1]Tabulka!S232,":",CHAR(10),"(",'[1]Tabulka-skore'!S232,":"))</f>
        <v/>
      </c>
      <c r="T232" s="357" t="str">
        <f>IF([1]Tabulka!T232="","",CONCATENATE([1]Tabulka!T232,CHAR(10),'[1]Tabulka-skore'!T232,")"))</f>
        <v/>
      </c>
      <c r="U232" s="358" t="str">
        <f>IF([1]Tabulka!U232="","",CONCATENATE([1]Tabulka!U232,CHAR(10),"(",'[1]Tabulka-skore'!U232,")"))</f>
        <v/>
      </c>
      <c r="V232" s="359" t="str">
        <f>IF([1]Tabulka!V232="","",IFERROR(CONCATENATE(ROUND([1]Tabulka!V232,2),CHAR(10),"(",ROUND('[1]Tabulka-skore'!V232,2),")"),""))</f>
        <v/>
      </c>
      <c r="W232" s="360" t="str">
        <f>[1]Tabulka!W232</f>
        <v/>
      </c>
      <c r="X232" s="309"/>
    </row>
    <row r="233" spans="1:24" ht="35.25" hidden="1" customHeight="1">
      <c r="A233" s="304"/>
      <c r="B233" s="878">
        <v>202</v>
      </c>
      <c r="C233" s="978" t="str">
        <f>VLOOKUP($B233,[1]jednotlivci!$C$5:$G$164,5,0)</f>
        <v/>
      </c>
      <c r="D233" s="880" t="str">
        <f>IF(OR([1]Tabulka!D233=":",[1]Tabulka!D233=""),"",CONCATENATE([1]Tabulka!D233,CHAR(10),"(",'[1]Tabulka-skore'!D233,")"))</f>
        <v/>
      </c>
      <c r="E233" s="979" t="str">
        <f>D232</f>
        <v>Z</v>
      </c>
      <c r="F233" s="882" t="str">
        <f>IF(OR([1]Tabulka!F233=":",[1]Tabulka!F233=""),"",CONCATENATE([1]Tabulka!F233,CHAR(10),"(",'[1]Tabulka-skore'!F233,")"))</f>
        <v/>
      </c>
      <c r="G233" s="882" t="str">
        <f>IF(OR([1]Tabulka!G233=":",[1]Tabulka!G233=""),"",CONCATENATE([1]Tabulka!G233,CHAR(10),"(",'[1]Tabulka-skore'!G233,")"))</f>
        <v/>
      </c>
      <c r="H233" s="882" t="str">
        <f>IF(OR([1]Tabulka!H233=":",[1]Tabulka!H233=""),"",CONCATENATE([1]Tabulka!H233,CHAR(10),"(",'[1]Tabulka-skore'!H233,")"))</f>
        <v/>
      </c>
      <c r="I233" s="882" t="str">
        <f>IF(OR([1]Tabulka!I233=":",[1]Tabulka!I233=""),"",CONCATENATE([1]Tabulka!I233,CHAR(10),"(",'[1]Tabulka-skore'!I233,")"))</f>
        <v/>
      </c>
      <c r="J233" s="882" t="str">
        <f>IF(OR([1]Tabulka!J233=":",[1]Tabulka!J233=""),"",CONCATENATE([1]Tabulka!J233,CHAR(10),"(",'[1]Tabulka-skore'!J233,")"))</f>
        <v/>
      </c>
      <c r="K233" s="883" t="str">
        <f>IF(OR([1]Tabulka!K233=":",[1]Tabulka!K233=""),"",CONCATENATE([1]Tabulka!K233,CHAR(10),"(",'[1]Tabulka-skore'!K233,")"))</f>
        <v/>
      </c>
      <c r="L233" s="367" t="str">
        <f>[1]Tabulka!L233</f>
        <v/>
      </c>
      <c r="M233" s="368" t="str">
        <f>IF([1]Tabulka!M233="","",CONCATENATE([1]Tabulka!M233,":",CHAR(10),"(",'[1]Tabulka-skore'!M233,":"))</f>
        <v/>
      </c>
      <c r="N233" s="369" t="str">
        <f>IF([1]Tabulka!N233="","",CONCATENATE([1]Tabulka!N233,CHAR(10),'[1]Tabulka-skore'!N233,")"))</f>
        <v/>
      </c>
      <c r="O233" s="370" t="str">
        <f>IF([1]Tabulka!O233="","",CONCATENATE([1]Tabulka!O233,CHAR(10),"(",'[1]Tabulka-skore'!O233,")"))</f>
        <v/>
      </c>
      <c r="P233" s="371" t="str">
        <f>IF([1]Tabulka!P233="","",IFERROR(CONCATENATE(ROUND([1]Tabulka!P233,2),CHAR(10),"(",ROUND('[1]Tabulka-skore'!P233,2),")"),""))</f>
        <v/>
      </c>
      <c r="Q233" s="372" t="str">
        <f>[1]Tabulka!Q233</f>
        <v/>
      </c>
      <c r="R233" s="373" t="str">
        <f>[1]Tabulka!R233</f>
        <v/>
      </c>
      <c r="S233" s="374" t="str">
        <f>IF([1]Tabulka!S233="","",CONCATENATE([1]Tabulka!S233,":",CHAR(10),"(",'[1]Tabulka-skore'!S233,":"))</f>
        <v/>
      </c>
      <c r="T233" s="375" t="str">
        <f>IF([1]Tabulka!T233="","",CONCATENATE([1]Tabulka!T233,CHAR(10),'[1]Tabulka-skore'!T233,")"))</f>
        <v/>
      </c>
      <c r="U233" s="376" t="str">
        <f>IF([1]Tabulka!U233="","",CONCATENATE([1]Tabulka!U233,CHAR(10),"(",'[1]Tabulka-skore'!U233,")"))</f>
        <v/>
      </c>
      <c r="V233" s="377" t="str">
        <f>IF([1]Tabulka!V233="","",IFERROR(CONCATENATE(ROUND([1]Tabulka!V233,2),CHAR(10),"(",ROUND('[1]Tabulka-skore'!V233,2),")"),""))</f>
        <v/>
      </c>
      <c r="W233" s="378" t="str">
        <f>[1]Tabulka!W233</f>
        <v/>
      </c>
      <c r="X233" s="309"/>
    </row>
    <row r="234" spans="1:24" ht="35.25" hidden="1" customHeight="1">
      <c r="A234" s="304"/>
      <c r="B234" s="878">
        <v>203</v>
      </c>
      <c r="C234" s="978" t="str">
        <f>VLOOKUP($B234,[1]jednotlivci!$C$5:$G$164,5,0)</f>
        <v/>
      </c>
      <c r="D234" s="880" t="str">
        <f>IF(OR([1]Tabulka!D234=":",[1]Tabulka!D234=""),"",CONCATENATE([1]Tabulka!D234,CHAR(10),"(",'[1]Tabulka-skore'!D234,")"))</f>
        <v/>
      </c>
      <c r="E234" s="884" t="str">
        <f>IF(OR([1]Tabulka!E234=":",[1]Tabulka!E234=""),"",CONCATENATE([1]Tabulka!E234,CHAR(10),"(",'[1]Tabulka-skore'!E234,")"))</f>
        <v/>
      </c>
      <c r="F234" s="979" t="str">
        <f>E233</f>
        <v>Z</v>
      </c>
      <c r="G234" s="882" t="str">
        <f>IF(OR([1]Tabulka!G234=":",[1]Tabulka!G234=""),"",CONCATENATE([1]Tabulka!G234,CHAR(10),"(",'[1]Tabulka-skore'!G234,")"))</f>
        <v/>
      </c>
      <c r="H234" s="882" t="str">
        <f>IF(OR([1]Tabulka!H234=":",[1]Tabulka!H234=""),"",CONCATENATE([1]Tabulka!H234,CHAR(10),"(",'[1]Tabulka-skore'!H234,")"))</f>
        <v/>
      </c>
      <c r="I234" s="882" t="str">
        <f>IF(OR([1]Tabulka!I234=":",[1]Tabulka!I234=""),"",CONCATENATE([1]Tabulka!I234,CHAR(10),"(",'[1]Tabulka-skore'!I234,")"))</f>
        <v/>
      </c>
      <c r="J234" s="882" t="str">
        <f>IF(OR([1]Tabulka!J234=":",[1]Tabulka!J234=""),"",CONCATENATE([1]Tabulka!J234,CHAR(10),"(",'[1]Tabulka-skore'!J234,")"))</f>
        <v/>
      </c>
      <c r="K234" s="883" t="str">
        <f>IF(OR([1]Tabulka!K234=":",[1]Tabulka!K234=""),"",CONCATENATE([1]Tabulka!K234,CHAR(10),"(",'[1]Tabulka-skore'!K234,")"))</f>
        <v/>
      </c>
      <c r="L234" s="367" t="str">
        <f>[1]Tabulka!L234</f>
        <v/>
      </c>
      <c r="M234" s="368" t="str">
        <f>IF([1]Tabulka!M234="","",CONCATENATE([1]Tabulka!M234,":",CHAR(10),"(",'[1]Tabulka-skore'!M234,":"))</f>
        <v/>
      </c>
      <c r="N234" s="369" t="str">
        <f>IF([1]Tabulka!N234="","",CONCATENATE([1]Tabulka!N234,CHAR(10),'[1]Tabulka-skore'!N234,")"))</f>
        <v/>
      </c>
      <c r="O234" s="370" t="str">
        <f>IF([1]Tabulka!O234="","",CONCATENATE([1]Tabulka!O234,CHAR(10),"(",'[1]Tabulka-skore'!O234,")"))</f>
        <v/>
      </c>
      <c r="P234" s="371" t="str">
        <f>IF([1]Tabulka!P234="","",IFERROR(CONCATENATE(ROUND([1]Tabulka!P234,2),CHAR(10),"(",ROUND('[1]Tabulka-skore'!P234,2),")"),""))</f>
        <v/>
      </c>
      <c r="Q234" s="372" t="str">
        <f>[1]Tabulka!Q234</f>
        <v/>
      </c>
      <c r="R234" s="373" t="str">
        <f>[1]Tabulka!R234</f>
        <v/>
      </c>
      <c r="S234" s="374" t="str">
        <f>IF([1]Tabulka!S234="","",CONCATENATE([1]Tabulka!S234,":",CHAR(10),"(",'[1]Tabulka-skore'!S234,":"))</f>
        <v/>
      </c>
      <c r="T234" s="375" t="str">
        <f>IF([1]Tabulka!T234="","",CONCATENATE([1]Tabulka!T234,CHAR(10),'[1]Tabulka-skore'!T234,")"))</f>
        <v/>
      </c>
      <c r="U234" s="376" t="str">
        <f>IF([1]Tabulka!U234="","",CONCATENATE([1]Tabulka!U234,CHAR(10),"(",'[1]Tabulka-skore'!U234,")"))</f>
        <v/>
      </c>
      <c r="V234" s="377" t="str">
        <f>IF([1]Tabulka!V234="","",IFERROR(CONCATENATE(ROUND([1]Tabulka!V234,2),CHAR(10),"(",ROUND('[1]Tabulka-skore'!V234,2),")"),""))</f>
        <v/>
      </c>
      <c r="W234" s="378" t="str">
        <f>[1]Tabulka!W234</f>
        <v/>
      </c>
      <c r="X234" s="309"/>
    </row>
    <row r="235" spans="1:24" ht="35.25" hidden="1" customHeight="1">
      <c r="A235" s="304"/>
      <c r="B235" s="878">
        <v>204</v>
      </c>
      <c r="C235" s="978" t="str">
        <f>VLOOKUP($B235,[1]jednotlivci!$C$5:$G$164,5,0)</f>
        <v/>
      </c>
      <c r="D235" s="880" t="str">
        <f>IF(OR([1]Tabulka!D235=":",[1]Tabulka!D235=""),"",CONCATENATE([1]Tabulka!D235,CHAR(10),"(",'[1]Tabulka-skore'!D235,")"))</f>
        <v/>
      </c>
      <c r="E235" s="884" t="str">
        <f>IF(OR([1]Tabulka!E235=":",[1]Tabulka!E235=""),"",CONCATENATE([1]Tabulka!E235,CHAR(10),"(",'[1]Tabulka-skore'!E235,")"))</f>
        <v/>
      </c>
      <c r="F235" s="884" t="str">
        <f>IF(OR([1]Tabulka!F235=":",[1]Tabulka!F235=""),"",CONCATENATE([1]Tabulka!F235,CHAR(10),"(",'[1]Tabulka-skore'!F235,")"))</f>
        <v/>
      </c>
      <c r="G235" s="979" t="str">
        <f>F234</f>
        <v>Z</v>
      </c>
      <c r="H235" s="882" t="str">
        <f>IF(OR([1]Tabulka!H235=":",[1]Tabulka!H235=""),"",CONCATENATE([1]Tabulka!H235,CHAR(10),"(",'[1]Tabulka-skore'!H235,")"))</f>
        <v/>
      </c>
      <c r="I235" s="882" t="str">
        <f>IF(OR([1]Tabulka!I235=":",[1]Tabulka!I235=""),"",CONCATENATE([1]Tabulka!I235,CHAR(10),"(",'[1]Tabulka-skore'!I235,")"))</f>
        <v/>
      </c>
      <c r="J235" s="882" t="str">
        <f>IF(OR([1]Tabulka!J235=":",[1]Tabulka!J235=""),"",CONCATENATE([1]Tabulka!J235,CHAR(10),"(",'[1]Tabulka-skore'!J235,")"))</f>
        <v/>
      </c>
      <c r="K235" s="883" t="str">
        <f>IF(OR([1]Tabulka!K235=":",[1]Tabulka!K235=""),"",CONCATENATE([1]Tabulka!K235,CHAR(10),"(",'[1]Tabulka-skore'!K235,")"))</f>
        <v/>
      </c>
      <c r="L235" s="367" t="str">
        <f>[1]Tabulka!L235</f>
        <v/>
      </c>
      <c r="M235" s="368" t="str">
        <f>IF([1]Tabulka!M235="","",CONCATENATE([1]Tabulka!M235,":",CHAR(10),"(",'[1]Tabulka-skore'!M235,":"))</f>
        <v/>
      </c>
      <c r="N235" s="369" t="str">
        <f>IF([1]Tabulka!N235="","",CONCATENATE([1]Tabulka!N235,CHAR(10),'[1]Tabulka-skore'!N235,")"))</f>
        <v/>
      </c>
      <c r="O235" s="370" t="str">
        <f>IF([1]Tabulka!O235="","",CONCATENATE([1]Tabulka!O235,CHAR(10),"(",'[1]Tabulka-skore'!O235,")"))</f>
        <v/>
      </c>
      <c r="P235" s="371" t="str">
        <f>IF([1]Tabulka!P235="","",IFERROR(CONCATENATE(ROUND([1]Tabulka!P235,2),CHAR(10),"(",ROUND('[1]Tabulka-skore'!P235,2),")"),""))</f>
        <v/>
      </c>
      <c r="Q235" s="372" t="str">
        <f>[1]Tabulka!Q235</f>
        <v/>
      </c>
      <c r="R235" s="373" t="str">
        <f>[1]Tabulka!R235</f>
        <v/>
      </c>
      <c r="S235" s="374" t="str">
        <f>IF([1]Tabulka!S235="","",CONCATENATE([1]Tabulka!S235,":",CHAR(10),"(",'[1]Tabulka-skore'!S235,":"))</f>
        <v/>
      </c>
      <c r="T235" s="375" t="str">
        <f>IF([1]Tabulka!T235="","",CONCATENATE([1]Tabulka!T235,CHAR(10),'[1]Tabulka-skore'!T235,")"))</f>
        <v/>
      </c>
      <c r="U235" s="376" t="str">
        <f>IF([1]Tabulka!U235="","",CONCATENATE([1]Tabulka!U235,CHAR(10),"(",'[1]Tabulka-skore'!U235,")"))</f>
        <v/>
      </c>
      <c r="V235" s="377" t="str">
        <f>IF([1]Tabulka!V235="","",IFERROR(CONCATENATE(ROUND([1]Tabulka!V235,2),CHAR(10),"(",ROUND('[1]Tabulka-skore'!V235,2),")"),""))</f>
        <v/>
      </c>
      <c r="W235" s="378" t="str">
        <f>[1]Tabulka!W235</f>
        <v/>
      </c>
      <c r="X235" s="309"/>
    </row>
    <row r="236" spans="1:24" ht="35.25" hidden="1" customHeight="1">
      <c r="A236" s="304"/>
      <c r="B236" s="878">
        <v>205</v>
      </c>
      <c r="C236" s="978" t="str">
        <f>VLOOKUP($B236,[1]jednotlivci!$C$5:$G$164,5,0)</f>
        <v/>
      </c>
      <c r="D236" s="880" t="str">
        <f>IF(OR([1]Tabulka!D236=":",[1]Tabulka!D236=""),"",CONCATENATE([1]Tabulka!D236,CHAR(10),"(",'[1]Tabulka-skore'!D236,")"))</f>
        <v/>
      </c>
      <c r="E236" s="884" t="str">
        <f>IF(OR([1]Tabulka!E236=":",[1]Tabulka!E236=""),"",CONCATENATE([1]Tabulka!E236,CHAR(10),"(",'[1]Tabulka-skore'!E236,")"))</f>
        <v/>
      </c>
      <c r="F236" s="884" t="str">
        <f>IF(OR([1]Tabulka!F236=":",[1]Tabulka!F236=""),"",CONCATENATE([1]Tabulka!F236,CHAR(10),"(",'[1]Tabulka-skore'!F236,")"))</f>
        <v/>
      </c>
      <c r="G236" s="884" t="str">
        <f>IF(OR([1]Tabulka!G236=":",[1]Tabulka!G236=""),"",CONCATENATE([1]Tabulka!G236,CHAR(10),"(",'[1]Tabulka-skore'!G236,")"))</f>
        <v/>
      </c>
      <c r="H236" s="979" t="str">
        <f>G235</f>
        <v>Z</v>
      </c>
      <c r="I236" s="882" t="str">
        <f>IF(OR([1]Tabulka!I236=":",[1]Tabulka!I236=""),"",CONCATENATE([1]Tabulka!I236,CHAR(10),"(",'[1]Tabulka-skore'!I236,")"))</f>
        <v/>
      </c>
      <c r="J236" s="882" t="str">
        <f>IF(OR([1]Tabulka!J236=":",[1]Tabulka!J236=""),"",CONCATENATE([1]Tabulka!J236,CHAR(10),"(",'[1]Tabulka-skore'!J236,")"))</f>
        <v/>
      </c>
      <c r="K236" s="883" t="str">
        <f>IF(OR([1]Tabulka!K236=":",[1]Tabulka!K236=""),"",CONCATENATE([1]Tabulka!K236,CHAR(10),"(",'[1]Tabulka-skore'!K236,")"))</f>
        <v/>
      </c>
      <c r="L236" s="367" t="str">
        <f>[1]Tabulka!L236</f>
        <v/>
      </c>
      <c r="M236" s="368" t="str">
        <f>IF([1]Tabulka!M236="","",CONCATENATE([1]Tabulka!M236,":",CHAR(10),"(",'[1]Tabulka-skore'!M236,":"))</f>
        <v/>
      </c>
      <c r="N236" s="369" t="str">
        <f>IF([1]Tabulka!N236="","",CONCATENATE([1]Tabulka!N236,CHAR(10),'[1]Tabulka-skore'!N236,")"))</f>
        <v/>
      </c>
      <c r="O236" s="370" t="str">
        <f>IF([1]Tabulka!O236="","",CONCATENATE([1]Tabulka!O236,CHAR(10),"(",'[1]Tabulka-skore'!O236,")"))</f>
        <v/>
      </c>
      <c r="P236" s="371" t="str">
        <f>IF([1]Tabulka!P236="","",IFERROR(CONCATENATE(ROUND([1]Tabulka!P236,2),CHAR(10),"(",ROUND('[1]Tabulka-skore'!P236,2),")"),""))</f>
        <v/>
      </c>
      <c r="Q236" s="372" t="str">
        <f>[1]Tabulka!Q236</f>
        <v/>
      </c>
      <c r="R236" s="376" t="str">
        <f>[1]Tabulka!R236</f>
        <v/>
      </c>
      <c r="S236" s="374" t="str">
        <f>IF([1]Tabulka!S236="","",CONCATENATE([1]Tabulka!S236,":",CHAR(10),"(",'[1]Tabulka-skore'!S236,":"))</f>
        <v/>
      </c>
      <c r="T236" s="375" t="str">
        <f>IF([1]Tabulka!T236="","",CONCATENATE([1]Tabulka!T236,CHAR(10),'[1]Tabulka-skore'!T236,")"))</f>
        <v/>
      </c>
      <c r="U236" s="376" t="str">
        <f>IF([1]Tabulka!U236="","",CONCATENATE([1]Tabulka!U236,CHAR(10),"(",'[1]Tabulka-skore'!U236,")"))</f>
        <v/>
      </c>
      <c r="V236" s="377" t="str">
        <f>IF([1]Tabulka!V236="","",IFERROR(CONCATENATE(ROUND([1]Tabulka!V236,2),CHAR(10),"(",ROUND('[1]Tabulka-skore'!V236,2),")"),""))</f>
        <v/>
      </c>
      <c r="W236" s="378" t="str">
        <f>[1]Tabulka!W236</f>
        <v/>
      </c>
      <c r="X236" s="309"/>
    </row>
    <row r="237" spans="1:24" ht="35.25" hidden="1" customHeight="1">
      <c r="A237" s="304"/>
      <c r="B237" s="878">
        <v>206</v>
      </c>
      <c r="C237" s="978" t="str">
        <f>VLOOKUP($B237,[1]jednotlivci!$C$5:$G$164,5,0)</f>
        <v/>
      </c>
      <c r="D237" s="880" t="str">
        <f>IF(OR([1]Tabulka!D237=":",[1]Tabulka!D237=""),"",CONCATENATE([1]Tabulka!D237,CHAR(10),"(",'[1]Tabulka-skore'!D237,")"))</f>
        <v/>
      </c>
      <c r="E237" s="884" t="str">
        <f>IF(OR([1]Tabulka!E237=":",[1]Tabulka!E237=""),"",CONCATENATE([1]Tabulka!E237,CHAR(10),"(",'[1]Tabulka-skore'!E237,")"))</f>
        <v/>
      </c>
      <c r="F237" s="884" t="str">
        <f>IF(OR([1]Tabulka!F237=":",[1]Tabulka!F237=""),"",CONCATENATE([1]Tabulka!F237,CHAR(10),"(",'[1]Tabulka-skore'!F237,")"))</f>
        <v/>
      </c>
      <c r="G237" s="884" t="str">
        <f>IF(OR([1]Tabulka!G237=":",[1]Tabulka!G237=""),"",CONCATENATE([1]Tabulka!G237,CHAR(10),"(",'[1]Tabulka-skore'!G237,")"))</f>
        <v/>
      </c>
      <c r="H237" s="884" t="str">
        <f>IF(OR([1]Tabulka!H237=":",[1]Tabulka!H237=""),"",CONCATENATE([1]Tabulka!H237,CHAR(10),"(",'[1]Tabulka-skore'!H237,")"))</f>
        <v/>
      </c>
      <c r="I237" s="979" t="str">
        <f>H236</f>
        <v>Z</v>
      </c>
      <c r="J237" s="882" t="str">
        <f>IF(OR([1]Tabulka!J237=":",[1]Tabulka!J237=""),"",CONCATENATE([1]Tabulka!J237,CHAR(10),"(",'[1]Tabulka-skore'!J237,")"))</f>
        <v/>
      </c>
      <c r="K237" s="883" t="str">
        <f>IF(OR([1]Tabulka!K237=":",[1]Tabulka!K237=""),"",CONCATENATE([1]Tabulka!K237,CHAR(10),"(",'[1]Tabulka-skore'!K237,")"))</f>
        <v/>
      </c>
      <c r="L237" s="367" t="str">
        <f>[1]Tabulka!L237</f>
        <v/>
      </c>
      <c r="M237" s="368" t="str">
        <f>IF([1]Tabulka!M237="","",CONCATENATE([1]Tabulka!M237,":",CHAR(10),"(",'[1]Tabulka-skore'!M237,":"))</f>
        <v/>
      </c>
      <c r="N237" s="369" t="str">
        <f>IF([1]Tabulka!N237="","",CONCATENATE([1]Tabulka!N237,CHAR(10),'[1]Tabulka-skore'!N237,")"))</f>
        <v/>
      </c>
      <c r="O237" s="370" t="str">
        <f>IF([1]Tabulka!O237="","",CONCATENATE([1]Tabulka!O237,CHAR(10),"(",'[1]Tabulka-skore'!O237,")"))</f>
        <v/>
      </c>
      <c r="P237" s="371" t="str">
        <f>IF([1]Tabulka!P237="","",IFERROR(CONCATENATE(ROUND([1]Tabulka!P237,2),CHAR(10),"(",ROUND('[1]Tabulka-skore'!P237,2),")"),""))</f>
        <v/>
      </c>
      <c r="Q237" s="372" t="str">
        <f>[1]Tabulka!Q237</f>
        <v/>
      </c>
      <c r="R237" s="376" t="str">
        <f>[1]Tabulka!R237</f>
        <v/>
      </c>
      <c r="S237" s="374" t="str">
        <f>IF([1]Tabulka!S237="","",CONCATENATE([1]Tabulka!S237,":",CHAR(10),"(",'[1]Tabulka-skore'!S237,":"))</f>
        <v/>
      </c>
      <c r="T237" s="375" t="str">
        <f>IF([1]Tabulka!T237="","",CONCATENATE([1]Tabulka!T237,CHAR(10),'[1]Tabulka-skore'!T237,")"))</f>
        <v/>
      </c>
      <c r="U237" s="376" t="str">
        <f>IF([1]Tabulka!U237="","",CONCATENATE([1]Tabulka!U237,CHAR(10),"(",'[1]Tabulka-skore'!U237,")"))</f>
        <v/>
      </c>
      <c r="V237" s="377" t="str">
        <f>IF([1]Tabulka!V237="","",IFERROR(CONCATENATE(ROUND([1]Tabulka!V237,2),CHAR(10),"(",ROUND('[1]Tabulka-skore'!V237,2),")"),""))</f>
        <v/>
      </c>
      <c r="W237" s="378" t="str">
        <f>[1]Tabulka!W237</f>
        <v/>
      </c>
      <c r="X237" s="309"/>
    </row>
    <row r="238" spans="1:24" ht="35.25" hidden="1" customHeight="1">
      <c r="A238" s="304"/>
      <c r="B238" s="878">
        <v>207</v>
      </c>
      <c r="C238" s="978" t="str">
        <f>VLOOKUP($B238,[1]jednotlivci!$C$5:$G$164,5,0)</f>
        <v/>
      </c>
      <c r="D238" s="880" t="str">
        <f>IF(OR([1]Tabulka!D238=":",[1]Tabulka!D238=""),"",CONCATENATE([1]Tabulka!D238,CHAR(10),"(",'[1]Tabulka-skore'!D238,")"))</f>
        <v/>
      </c>
      <c r="E238" s="884" t="str">
        <f>IF(OR([1]Tabulka!E238=":",[1]Tabulka!E238=""),"",CONCATENATE([1]Tabulka!E238,CHAR(10),"(",'[1]Tabulka-skore'!E238,")"))</f>
        <v/>
      </c>
      <c r="F238" s="884" t="str">
        <f>IF(OR([1]Tabulka!F238=":",[1]Tabulka!F238=""),"",CONCATENATE([1]Tabulka!F238,CHAR(10),"(",'[1]Tabulka-skore'!F238,")"))</f>
        <v/>
      </c>
      <c r="G238" s="884" t="str">
        <f>IF(OR([1]Tabulka!G238=":",[1]Tabulka!G238=""),"",CONCATENATE([1]Tabulka!G238,CHAR(10),"(",'[1]Tabulka-skore'!G238,")"))</f>
        <v/>
      </c>
      <c r="H238" s="884" t="str">
        <f>IF(OR([1]Tabulka!H238=":",[1]Tabulka!H238=""),"",CONCATENATE([1]Tabulka!H238,CHAR(10),"(",'[1]Tabulka-skore'!H238,")"))</f>
        <v/>
      </c>
      <c r="I238" s="884" t="str">
        <f>IF(OR([1]Tabulka!I238=":",[1]Tabulka!I238=""),"",CONCATENATE([1]Tabulka!I238,CHAR(10),"(",'[1]Tabulka-skore'!I238,")"))</f>
        <v/>
      </c>
      <c r="J238" s="979" t="str">
        <f>I237</f>
        <v>Z</v>
      </c>
      <c r="K238" s="883" t="str">
        <f>IF(OR([1]Tabulka!K238=":",[1]Tabulka!K238=""),"",CONCATENATE([1]Tabulka!K238,CHAR(10),"(",'[1]Tabulka-skore'!K238,")"))</f>
        <v/>
      </c>
      <c r="L238" s="367" t="str">
        <f>[1]Tabulka!L238</f>
        <v/>
      </c>
      <c r="M238" s="368" t="str">
        <f>IF([1]Tabulka!M238="","",CONCATENATE([1]Tabulka!M238,":",CHAR(10),"(",'[1]Tabulka-skore'!M238,":"))</f>
        <v/>
      </c>
      <c r="N238" s="369" t="str">
        <f>IF([1]Tabulka!N238="","",CONCATENATE([1]Tabulka!N238,CHAR(10),'[1]Tabulka-skore'!N238,")"))</f>
        <v/>
      </c>
      <c r="O238" s="370" t="str">
        <f>IF([1]Tabulka!O238="","",CONCATENATE([1]Tabulka!O238,CHAR(10),"(",'[1]Tabulka-skore'!O238,")"))</f>
        <v/>
      </c>
      <c r="P238" s="371" t="str">
        <f>IF([1]Tabulka!P238="","",IFERROR(CONCATENATE(ROUND([1]Tabulka!P238,2),CHAR(10),"(",ROUND('[1]Tabulka-skore'!P238,2),")"),""))</f>
        <v/>
      </c>
      <c r="Q238" s="372" t="str">
        <f>[1]Tabulka!Q238</f>
        <v/>
      </c>
      <c r="R238" s="376" t="str">
        <f>[1]Tabulka!R238</f>
        <v/>
      </c>
      <c r="S238" s="374" t="str">
        <f>IF([1]Tabulka!S238="","",CONCATENATE([1]Tabulka!S238,":",CHAR(10),"(",'[1]Tabulka-skore'!S238,":"))</f>
        <v/>
      </c>
      <c r="T238" s="375" t="str">
        <f>IF([1]Tabulka!T238="","",CONCATENATE([1]Tabulka!T238,CHAR(10),'[1]Tabulka-skore'!T238,")"))</f>
        <v/>
      </c>
      <c r="U238" s="376" t="str">
        <f>IF([1]Tabulka!U238="","",CONCATENATE([1]Tabulka!U238,CHAR(10),"(",'[1]Tabulka-skore'!U238,")"))</f>
        <v/>
      </c>
      <c r="V238" s="377" t="str">
        <f>IF([1]Tabulka!V238="","",IFERROR(CONCATENATE(ROUND([1]Tabulka!V238,2),CHAR(10),"(",ROUND('[1]Tabulka-skore'!V238,2),")"),""))</f>
        <v/>
      </c>
      <c r="W238" s="378" t="str">
        <f>[1]Tabulka!W238</f>
        <v/>
      </c>
      <c r="X238" s="309"/>
    </row>
    <row r="239" spans="1:24" ht="33.75" hidden="1" customHeight="1">
      <c r="A239" s="304"/>
      <c r="B239" s="878">
        <v>208</v>
      </c>
      <c r="C239" s="980" t="str">
        <f>VLOOKUP($B239,[1]jednotlivci!$C$5:$G$164,5,0)</f>
        <v/>
      </c>
      <c r="D239" s="886" t="str">
        <f>IF(OR([1]Tabulka!D239=":",[1]Tabulka!D239=""),"",CONCATENATE([1]Tabulka!D239,CHAR(10),"(",'[1]Tabulka-skore'!D239,")"))</f>
        <v/>
      </c>
      <c r="E239" s="887" t="str">
        <f>IF(OR([1]Tabulka!E239=":",[1]Tabulka!E239=""),"",CONCATENATE([1]Tabulka!E239,CHAR(10),"(",'[1]Tabulka-skore'!E239,")"))</f>
        <v/>
      </c>
      <c r="F239" s="887" t="str">
        <f>IF(OR([1]Tabulka!F239=":",[1]Tabulka!F239=""),"",CONCATENATE([1]Tabulka!F239,CHAR(10),"(",'[1]Tabulka-skore'!F239,")"))</f>
        <v/>
      </c>
      <c r="G239" s="887" t="str">
        <f>IF(OR([1]Tabulka!G239=":",[1]Tabulka!G239=""),"",CONCATENATE([1]Tabulka!G239,CHAR(10),"(",'[1]Tabulka-skore'!G239,")"))</f>
        <v/>
      </c>
      <c r="H239" s="887" t="str">
        <f>IF(OR([1]Tabulka!H239=":",[1]Tabulka!H239=""),"",CONCATENATE([1]Tabulka!H239,CHAR(10),"(",'[1]Tabulka-skore'!H239,")"))</f>
        <v/>
      </c>
      <c r="I239" s="887" t="str">
        <f>IF(OR([1]Tabulka!I239=":",[1]Tabulka!I239=""),"",CONCATENATE([1]Tabulka!I239,CHAR(10),"(",'[1]Tabulka-skore'!I239,")"))</f>
        <v/>
      </c>
      <c r="J239" s="887" t="str">
        <f>IF(OR([1]Tabulka!J239=":",[1]Tabulka!J239=""),"",CONCATENATE([1]Tabulka!J239,CHAR(10),"(",'[1]Tabulka-skore'!J239,")"))</f>
        <v/>
      </c>
      <c r="K239" s="981" t="str">
        <f>J238</f>
        <v>Z</v>
      </c>
      <c r="L239" s="400" t="str">
        <f>[1]Tabulka!L239</f>
        <v/>
      </c>
      <c r="M239" s="689" t="str">
        <f>IF([1]Tabulka!M239="","",CONCATENATE([1]Tabulka!M239,":",CHAR(10),"(",'[1]Tabulka-skore'!M239,":"))</f>
        <v/>
      </c>
      <c r="N239" s="690" t="str">
        <f>IF([1]Tabulka!N239="","",CONCATENATE([1]Tabulka!N239,CHAR(10),'[1]Tabulka-skore'!N239,")"))</f>
        <v/>
      </c>
      <c r="O239" s="691" t="str">
        <f>IF([1]Tabulka!O239="","",CONCATENATE([1]Tabulka!O239,CHAR(10),"(",'[1]Tabulka-skore'!O239,")"))</f>
        <v/>
      </c>
      <c r="P239" s="692" t="str">
        <f>IF([1]Tabulka!P239="","",IFERROR(CONCATENATE(ROUND([1]Tabulka!P239,2),CHAR(10),"(",ROUND('[1]Tabulka-skore'!P239,2),")"),""))</f>
        <v/>
      </c>
      <c r="Q239" s="405" t="str">
        <f>[1]Tabulka!Q239</f>
        <v/>
      </c>
      <c r="R239" s="406" t="str">
        <f>[1]Tabulka!R239</f>
        <v/>
      </c>
      <c r="S239" s="407" t="str">
        <f>IF([1]Tabulka!S239="","",CONCATENATE([1]Tabulka!S239,":",CHAR(10),"(",'[1]Tabulka-skore'!S239,":"))</f>
        <v/>
      </c>
      <c r="T239" s="408" t="str">
        <f>IF([1]Tabulka!T239="","",CONCATENATE([1]Tabulka!T239,CHAR(10),'[1]Tabulka-skore'!T239,")"))</f>
        <v/>
      </c>
      <c r="U239" s="406" t="str">
        <f>IF([1]Tabulka!U239="","",CONCATENATE([1]Tabulka!U239,CHAR(10),"(",'[1]Tabulka-skore'!U239,")"))</f>
        <v/>
      </c>
      <c r="V239" s="409" t="str">
        <f>IF([1]Tabulka!V239="","",IFERROR(CONCATENATE(ROUND([1]Tabulka!V239,2),CHAR(10),"(",ROUND('[1]Tabulka-skore'!V239,2),")"),""))</f>
        <v/>
      </c>
      <c r="W239" s="378" t="str">
        <f>[1]Tabulka!W239</f>
        <v/>
      </c>
      <c r="X239" s="309"/>
    </row>
  </sheetData>
  <mergeCells count="76">
    <mergeCell ref="M219:N219"/>
    <mergeCell ref="Q219:V219"/>
    <mergeCell ref="M230:N230"/>
    <mergeCell ref="S230:T230"/>
    <mergeCell ref="M231:N231"/>
    <mergeCell ref="Q231:V231"/>
    <mergeCell ref="M206:N206"/>
    <mergeCell ref="S206:T206"/>
    <mergeCell ref="M207:N207"/>
    <mergeCell ref="Q207:V207"/>
    <mergeCell ref="M218:N218"/>
    <mergeCell ref="S218:T218"/>
    <mergeCell ref="M183:N183"/>
    <mergeCell ref="Q183:V183"/>
    <mergeCell ref="M194:N194"/>
    <mergeCell ref="S194:T194"/>
    <mergeCell ref="M195:N195"/>
    <mergeCell ref="Q195:V195"/>
    <mergeCell ref="M159:N159"/>
    <mergeCell ref="Q159:V159"/>
    <mergeCell ref="M170:N170"/>
    <mergeCell ref="S170:T170"/>
    <mergeCell ref="Q171:V171"/>
    <mergeCell ref="M182:N182"/>
    <mergeCell ref="S182:T182"/>
    <mergeCell ref="M146:N146"/>
    <mergeCell ref="S146:T146"/>
    <mergeCell ref="M147:N147"/>
    <mergeCell ref="Q147:V147"/>
    <mergeCell ref="M158:N158"/>
    <mergeCell ref="S158:T158"/>
    <mergeCell ref="M122:N122"/>
    <mergeCell ref="S122:T122"/>
    <mergeCell ref="Q123:V123"/>
    <mergeCell ref="M134:N134"/>
    <mergeCell ref="S134:T134"/>
    <mergeCell ref="M135:N135"/>
    <mergeCell ref="Q135:V135"/>
    <mergeCell ref="M99:N99"/>
    <mergeCell ref="Q99:V99"/>
    <mergeCell ref="M110:N110"/>
    <mergeCell ref="S110:T110"/>
    <mergeCell ref="M111:N111"/>
    <mergeCell ref="Q111:V111"/>
    <mergeCell ref="Q75:V75"/>
    <mergeCell ref="M86:N86"/>
    <mergeCell ref="S86:T86"/>
    <mergeCell ref="M87:N87"/>
    <mergeCell ref="Q87:V87"/>
    <mergeCell ref="M98:N98"/>
    <mergeCell ref="S98:T98"/>
    <mergeCell ref="M62:N62"/>
    <mergeCell ref="S62:T62"/>
    <mergeCell ref="M63:N63"/>
    <mergeCell ref="Q63:V63"/>
    <mergeCell ref="M74:N74"/>
    <mergeCell ref="S74:T74"/>
    <mergeCell ref="M39:N39"/>
    <mergeCell ref="Q39:V39"/>
    <mergeCell ref="M50:N50"/>
    <mergeCell ref="S50:T50"/>
    <mergeCell ref="M51:N51"/>
    <mergeCell ref="Q51:V51"/>
    <mergeCell ref="M15:N15"/>
    <mergeCell ref="Q15:V15"/>
    <mergeCell ref="M26:N26"/>
    <mergeCell ref="S26:T26"/>
    <mergeCell ref="Q27:V27"/>
    <mergeCell ref="M38:N38"/>
    <mergeCell ref="S38:T38"/>
    <mergeCell ref="M2:N2"/>
    <mergeCell ref="S2:T2"/>
    <mergeCell ref="M3:N3"/>
    <mergeCell ref="Q3:V3"/>
    <mergeCell ref="M14:N14"/>
    <mergeCell ref="S14:T14"/>
  </mergeCells>
  <conditionalFormatting sqref="B24:B25 B36 C40:C47">
    <cfRule type="containsText" dxfId="283" priority="142" stopIfTrue="1" operator="containsText" text="USK">
      <formula>NOT(ISERROR(SEARCH("USK",B24)))</formula>
    </cfRule>
  </conditionalFormatting>
  <conditionalFormatting sqref="B120:B121 B132 C136:C143">
    <cfRule type="containsText" dxfId="281" priority="141" stopIfTrue="1" operator="containsText" text="USK">
      <formula>NOT(ISERROR(SEARCH("USK",B120)))</formula>
    </cfRule>
  </conditionalFormatting>
  <conditionalFormatting sqref="Q40:V47">
    <cfRule type="expression" dxfId="279" priority="113">
      <formula>$Q40=6</formula>
    </cfRule>
    <cfRule type="expression" dxfId="278" priority="114">
      <formula>$Q40=5</formula>
    </cfRule>
    <cfRule type="expression" dxfId="277" priority="115">
      <formula>$Q40=4</formula>
    </cfRule>
    <cfRule type="expression" dxfId="276" priority="116">
      <formula>$Q40=3</formula>
    </cfRule>
    <cfRule type="expression" dxfId="275" priority="117">
      <formula>$Q40=2</formula>
    </cfRule>
    <cfRule type="expression" dxfId="274" priority="118">
      <formula>$Q40=1</formula>
    </cfRule>
  </conditionalFormatting>
  <conditionalFormatting sqref="Q28:V35">
    <cfRule type="expression" dxfId="267" priority="120">
      <formula>$Q28=6</formula>
    </cfRule>
    <cfRule type="expression" dxfId="266" priority="121">
      <formula>$Q28=5</formula>
    </cfRule>
    <cfRule type="expression" dxfId="265" priority="122">
      <formula>$Q28=4</formula>
    </cfRule>
    <cfRule type="expression" dxfId="264" priority="123">
      <formula>$Q28=3</formula>
    </cfRule>
    <cfRule type="expression" dxfId="263" priority="124">
      <formula>$Q28=2</formula>
    </cfRule>
    <cfRule type="expression" dxfId="262" priority="125">
      <formula>$Q28=1</formula>
    </cfRule>
  </conditionalFormatting>
  <conditionalFormatting sqref="Q16:V23">
    <cfRule type="expression" dxfId="255" priority="127">
      <formula>$Q16=6</formula>
    </cfRule>
    <cfRule type="expression" dxfId="254" priority="128">
      <formula>$Q16=5</formula>
    </cfRule>
    <cfRule type="expression" dxfId="253" priority="129">
      <formula>$Q16=4</formula>
    </cfRule>
    <cfRule type="expression" dxfId="252" priority="130">
      <formula>$Q16=3</formula>
    </cfRule>
    <cfRule type="expression" dxfId="251" priority="131">
      <formula>$Q16=2</formula>
    </cfRule>
    <cfRule type="expression" dxfId="250" priority="132">
      <formula>$Q16=1</formula>
    </cfRule>
  </conditionalFormatting>
  <conditionalFormatting sqref="W4:W11">
    <cfRule type="cellIs" dxfId="243" priority="140" operator="greaterThan">
      <formula>4</formula>
    </cfRule>
  </conditionalFormatting>
  <conditionalFormatting sqref="Q4:V11">
    <cfRule type="expression" dxfId="241" priority="134">
      <formula>$Q4=6</formula>
    </cfRule>
    <cfRule type="expression" dxfId="240" priority="135">
      <formula>$Q4=5</formula>
    </cfRule>
    <cfRule type="expression" dxfId="239" priority="136">
      <formula>$Q4=4</formula>
    </cfRule>
    <cfRule type="expression" dxfId="238" priority="137">
      <formula>$Q4=3</formula>
    </cfRule>
    <cfRule type="expression" dxfId="237" priority="138">
      <formula>$Q4=2</formula>
    </cfRule>
    <cfRule type="expression" dxfId="236" priority="139">
      <formula>$Q4=1</formula>
    </cfRule>
  </conditionalFormatting>
  <conditionalFormatting sqref="W196:W203">
    <cfRule type="cellIs" dxfId="229" priority="28" operator="greaterThan">
      <formula>4</formula>
    </cfRule>
  </conditionalFormatting>
  <conditionalFormatting sqref="W16:W23">
    <cfRule type="cellIs" dxfId="227" priority="133" operator="greaterThan">
      <formula>4</formula>
    </cfRule>
  </conditionalFormatting>
  <conditionalFormatting sqref="W28:W35">
    <cfRule type="cellIs" dxfId="225" priority="126" operator="greaterThan">
      <formula>4</formula>
    </cfRule>
  </conditionalFormatting>
  <conditionalFormatting sqref="W40:W47">
    <cfRule type="cellIs" dxfId="223" priority="119" operator="greaterThan">
      <formula>4</formula>
    </cfRule>
  </conditionalFormatting>
  <conditionalFormatting sqref="W52:W59">
    <cfRule type="cellIs" dxfId="221" priority="112" operator="greaterThan">
      <formula>4</formula>
    </cfRule>
  </conditionalFormatting>
  <conditionalFormatting sqref="Q52:V59">
    <cfRule type="expression" dxfId="219" priority="106">
      <formula>$Q52=6</formula>
    </cfRule>
    <cfRule type="expression" dxfId="218" priority="107">
      <formula>$Q52=5</formula>
    </cfRule>
    <cfRule type="expression" dxfId="217" priority="108">
      <formula>$Q52=4</formula>
    </cfRule>
    <cfRule type="expression" dxfId="216" priority="109">
      <formula>$Q52=3</formula>
    </cfRule>
    <cfRule type="expression" dxfId="215" priority="110">
      <formula>$Q52=2</formula>
    </cfRule>
    <cfRule type="expression" dxfId="214" priority="111">
      <formula>$Q52=1</formula>
    </cfRule>
  </conditionalFormatting>
  <conditionalFormatting sqref="W64:W71">
    <cfRule type="cellIs" dxfId="207" priority="105" operator="greaterThan">
      <formula>4</formula>
    </cfRule>
  </conditionalFormatting>
  <conditionalFormatting sqref="Q64:V71">
    <cfRule type="expression" dxfId="205" priority="99">
      <formula>$Q64=6</formula>
    </cfRule>
    <cfRule type="expression" dxfId="204" priority="100">
      <formula>$Q64=5</formula>
    </cfRule>
    <cfRule type="expression" dxfId="203" priority="101">
      <formula>$Q64=4</formula>
    </cfRule>
    <cfRule type="expression" dxfId="202" priority="102">
      <formula>$Q64=3</formula>
    </cfRule>
    <cfRule type="expression" dxfId="201" priority="103">
      <formula>$Q64=2</formula>
    </cfRule>
    <cfRule type="expression" dxfId="200" priority="104">
      <formula>$Q64=1</formula>
    </cfRule>
  </conditionalFormatting>
  <conditionalFormatting sqref="W76:W83">
    <cfRule type="cellIs" dxfId="193" priority="98" operator="greaterThan">
      <formula>4</formula>
    </cfRule>
  </conditionalFormatting>
  <conditionalFormatting sqref="Q76:V83">
    <cfRule type="expression" dxfId="191" priority="92">
      <formula>$Q76=6</formula>
    </cfRule>
    <cfRule type="expression" dxfId="190" priority="93">
      <formula>$Q76=5</formula>
    </cfRule>
    <cfRule type="expression" dxfId="189" priority="94">
      <formula>$Q76=4</formula>
    </cfRule>
    <cfRule type="expression" dxfId="188" priority="95">
      <formula>$Q76=3</formula>
    </cfRule>
    <cfRule type="expression" dxfId="187" priority="96">
      <formula>$Q76=2</formula>
    </cfRule>
    <cfRule type="expression" dxfId="186" priority="97">
      <formula>$Q76=1</formula>
    </cfRule>
  </conditionalFormatting>
  <conditionalFormatting sqref="W88:W95">
    <cfRule type="cellIs" dxfId="179" priority="91" operator="greaterThan">
      <formula>4</formula>
    </cfRule>
  </conditionalFormatting>
  <conditionalFormatting sqref="Q88:V95">
    <cfRule type="expression" dxfId="177" priority="85">
      <formula>$Q88=6</formula>
    </cfRule>
    <cfRule type="expression" dxfId="176" priority="86">
      <formula>$Q88=5</formula>
    </cfRule>
    <cfRule type="expression" dxfId="175" priority="87">
      <formula>$Q88=4</formula>
    </cfRule>
    <cfRule type="expression" dxfId="174" priority="88">
      <formula>$Q88=3</formula>
    </cfRule>
    <cfRule type="expression" dxfId="173" priority="89">
      <formula>$Q88=2</formula>
    </cfRule>
    <cfRule type="expression" dxfId="172" priority="90">
      <formula>$Q88=1</formula>
    </cfRule>
  </conditionalFormatting>
  <conditionalFormatting sqref="W100:W107">
    <cfRule type="cellIs" dxfId="165" priority="84" operator="greaterThan">
      <formula>4</formula>
    </cfRule>
  </conditionalFormatting>
  <conditionalFormatting sqref="Q100:V107">
    <cfRule type="expression" dxfId="163" priority="78">
      <formula>$Q100=6</formula>
    </cfRule>
    <cfRule type="expression" dxfId="162" priority="79">
      <formula>$Q100=5</formula>
    </cfRule>
    <cfRule type="expression" dxfId="161" priority="80">
      <formula>$Q100=4</formula>
    </cfRule>
    <cfRule type="expression" dxfId="160" priority="81">
      <formula>$Q100=3</formula>
    </cfRule>
    <cfRule type="expression" dxfId="159" priority="82">
      <formula>$Q100=2</formula>
    </cfRule>
    <cfRule type="expression" dxfId="158" priority="83">
      <formula>$Q100=1</formula>
    </cfRule>
  </conditionalFormatting>
  <conditionalFormatting sqref="W112:W119">
    <cfRule type="cellIs" dxfId="151" priority="77" operator="greaterThan">
      <formula>4</formula>
    </cfRule>
  </conditionalFormatting>
  <conditionalFormatting sqref="Q112:V119">
    <cfRule type="expression" dxfId="149" priority="71">
      <formula>$Q112=6</formula>
    </cfRule>
    <cfRule type="expression" dxfId="148" priority="72">
      <formula>$Q112=5</formula>
    </cfRule>
    <cfRule type="expression" dxfId="147" priority="73">
      <formula>$Q112=4</formula>
    </cfRule>
    <cfRule type="expression" dxfId="146" priority="74">
      <formula>$Q112=3</formula>
    </cfRule>
    <cfRule type="expression" dxfId="145" priority="75">
      <formula>$Q112=2</formula>
    </cfRule>
    <cfRule type="expression" dxfId="144" priority="76">
      <formula>$Q112=1</formula>
    </cfRule>
  </conditionalFormatting>
  <conditionalFormatting sqref="W124:W131">
    <cfRule type="cellIs" dxfId="137" priority="70" operator="greaterThan">
      <formula>4</formula>
    </cfRule>
  </conditionalFormatting>
  <conditionalFormatting sqref="Q124:V131">
    <cfRule type="expression" dxfId="135" priority="64">
      <formula>$Q124=6</formula>
    </cfRule>
    <cfRule type="expression" dxfId="134" priority="65">
      <formula>$Q124=5</formula>
    </cfRule>
    <cfRule type="expression" dxfId="133" priority="66">
      <formula>$Q124=4</formula>
    </cfRule>
    <cfRule type="expression" dxfId="132" priority="67">
      <formula>$Q124=3</formula>
    </cfRule>
    <cfRule type="expression" dxfId="131" priority="68">
      <formula>$Q124=2</formula>
    </cfRule>
    <cfRule type="expression" dxfId="130" priority="69">
      <formula>$Q124=1</formula>
    </cfRule>
  </conditionalFormatting>
  <conditionalFormatting sqref="W136:W143">
    <cfRule type="cellIs" dxfId="123" priority="63" operator="greaterThan">
      <formula>4</formula>
    </cfRule>
  </conditionalFormatting>
  <conditionalFormatting sqref="Q136:V143">
    <cfRule type="expression" dxfId="121" priority="57">
      <formula>$Q136=6</formula>
    </cfRule>
    <cfRule type="expression" dxfId="120" priority="58">
      <formula>$Q136=5</formula>
    </cfRule>
    <cfRule type="expression" dxfId="119" priority="59">
      <formula>$Q136=4</formula>
    </cfRule>
    <cfRule type="expression" dxfId="118" priority="60">
      <formula>$Q136=3</formula>
    </cfRule>
    <cfRule type="expression" dxfId="117" priority="61">
      <formula>$Q136=2</formula>
    </cfRule>
    <cfRule type="expression" dxfId="116" priority="62">
      <formula>$Q136=1</formula>
    </cfRule>
  </conditionalFormatting>
  <conditionalFormatting sqref="W148:W155">
    <cfRule type="cellIs" dxfId="109" priority="56" operator="greaterThan">
      <formula>4</formula>
    </cfRule>
  </conditionalFormatting>
  <conditionalFormatting sqref="Q148:V155">
    <cfRule type="expression" dxfId="107" priority="50">
      <formula>$Q148=6</formula>
    </cfRule>
    <cfRule type="expression" dxfId="106" priority="51">
      <formula>$Q148=5</formula>
    </cfRule>
    <cfRule type="expression" dxfId="105" priority="52">
      <formula>$Q148=4</formula>
    </cfRule>
    <cfRule type="expression" dxfId="104" priority="53">
      <formula>$Q148=3</formula>
    </cfRule>
    <cfRule type="expression" dxfId="103" priority="54">
      <formula>$Q148=2</formula>
    </cfRule>
    <cfRule type="expression" dxfId="102" priority="55">
      <formula>$Q148=1</formula>
    </cfRule>
  </conditionalFormatting>
  <conditionalFormatting sqref="W160:W167">
    <cfRule type="cellIs" dxfId="95" priority="49" operator="greaterThan">
      <formula>4</formula>
    </cfRule>
  </conditionalFormatting>
  <conditionalFormatting sqref="Q160:V167">
    <cfRule type="expression" dxfId="93" priority="43">
      <formula>$Q160=6</formula>
    </cfRule>
    <cfRule type="expression" dxfId="92" priority="44">
      <formula>$Q160=5</formula>
    </cfRule>
    <cfRule type="expression" dxfId="91" priority="45">
      <formula>$Q160=4</formula>
    </cfRule>
    <cfRule type="expression" dxfId="90" priority="46">
      <formula>$Q160=3</formula>
    </cfRule>
    <cfRule type="expression" dxfId="89" priority="47">
      <formula>$Q160=2</formula>
    </cfRule>
    <cfRule type="expression" dxfId="88" priority="48">
      <formula>$Q160=1</formula>
    </cfRule>
  </conditionalFormatting>
  <conditionalFormatting sqref="W172:W179">
    <cfRule type="cellIs" dxfId="81" priority="42" operator="greaterThan">
      <formula>4</formula>
    </cfRule>
  </conditionalFormatting>
  <conditionalFormatting sqref="Q172:V179">
    <cfRule type="expression" dxfId="79" priority="36">
      <formula>$Q172=6</formula>
    </cfRule>
    <cfRule type="expression" dxfId="78" priority="37">
      <formula>$Q172=5</formula>
    </cfRule>
    <cfRule type="expression" dxfId="77" priority="38">
      <formula>$Q172=4</formula>
    </cfRule>
    <cfRule type="expression" dxfId="76" priority="39">
      <formula>$Q172=3</formula>
    </cfRule>
    <cfRule type="expression" dxfId="75" priority="40">
      <formula>$Q172=2</formula>
    </cfRule>
    <cfRule type="expression" dxfId="74" priority="41">
      <formula>$Q172=1</formula>
    </cfRule>
  </conditionalFormatting>
  <conditionalFormatting sqref="W184:W191">
    <cfRule type="cellIs" dxfId="67" priority="35" operator="greaterThan">
      <formula>4</formula>
    </cfRule>
  </conditionalFormatting>
  <conditionalFormatting sqref="Q184:V191">
    <cfRule type="expression" dxfId="65" priority="29">
      <formula>$Q184=6</formula>
    </cfRule>
    <cfRule type="expression" dxfId="64" priority="30">
      <formula>$Q184=5</formula>
    </cfRule>
    <cfRule type="expression" dxfId="63" priority="31">
      <formula>$Q184=4</formula>
    </cfRule>
    <cfRule type="expression" dxfId="62" priority="32">
      <formula>$Q184=3</formula>
    </cfRule>
    <cfRule type="expression" dxfId="61" priority="33">
      <formula>$Q184=2</formula>
    </cfRule>
    <cfRule type="expression" dxfId="60" priority="34">
      <formula>$Q184=1</formula>
    </cfRule>
  </conditionalFormatting>
  <conditionalFormatting sqref="Q196:V203">
    <cfRule type="expression" dxfId="53" priority="22">
      <formula>$Q196=6</formula>
    </cfRule>
    <cfRule type="expression" dxfId="52" priority="23">
      <formula>$Q196=5</formula>
    </cfRule>
    <cfRule type="expression" dxfId="51" priority="24">
      <formula>$Q196=4</formula>
    </cfRule>
    <cfRule type="expression" dxfId="50" priority="25">
      <formula>$Q196=3</formula>
    </cfRule>
    <cfRule type="expression" dxfId="49" priority="26">
      <formula>$Q196=2</formula>
    </cfRule>
    <cfRule type="expression" dxfId="48" priority="27">
      <formula>$Q196=1</formula>
    </cfRule>
  </conditionalFormatting>
  <conditionalFormatting sqref="W208:W215">
    <cfRule type="cellIs" dxfId="41" priority="21" operator="greaterThan">
      <formula>4</formula>
    </cfRule>
  </conditionalFormatting>
  <conditionalFormatting sqref="Q208:V215">
    <cfRule type="expression" dxfId="39" priority="15">
      <formula>$Q208=6</formula>
    </cfRule>
    <cfRule type="expression" dxfId="38" priority="16">
      <formula>$Q208=5</formula>
    </cfRule>
    <cfRule type="expression" dxfId="37" priority="17">
      <formula>$Q208=4</formula>
    </cfRule>
    <cfRule type="expression" dxfId="36" priority="18">
      <formula>$Q208=3</formula>
    </cfRule>
    <cfRule type="expression" dxfId="35" priority="19">
      <formula>$Q208=2</formula>
    </cfRule>
    <cfRule type="expression" dxfId="34" priority="20">
      <formula>$Q208=1</formula>
    </cfRule>
  </conditionalFormatting>
  <conditionalFormatting sqref="W220:W227">
    <cfRule type="cellIs" dxfId="27" priority="14" operator="greaterThan">
      <formula>4</formula>
    </cfRule>
  </conditionalFormatting>
  <conditionalFormatting sqref="Q220:V227">
    <cfRule type="expression" dxfId="25" priority="8">
      <formula>$Q220=6</formula>
    </cfRule>
    <cfRule type="expression" dxfId="24" priority="9">
      <formula>$Q220=5</formula>
    </cfRule>
    <cfRule type="expression" dxfId="23" priority="10">
      <formula>$Q220=4</formula>
    </cfRule>
    <cfRule type="expression" dxfId="22" priority="11">
      <formula>$Q220=3</formula>
    </cfRule>
    <cfRule type="expression" dxfId="21" priority="12">
      <formula>$Q220=2</formula>
    </cfRule>
    <cfRule type="expression" dxfId="20" priority="13">
      <formula>$Q220=1</formula>
    </cfRule>
  </conditionalFormatting>
  <conditionalFormatting sqref="W232:W239">
    <cfRule type="cellIs" dxfId="13" priority="7" operator="greaterThan">
      <formula>4</formula>
    </cfRule>
  </conditionalFormatting>
  <conditionalFormatting sqref="Q232:V239">
    <cfRule type="expression" dxfId="11" priority="1">
      <formula>$Q232=6</formula>
    </cfRule>
    <cfRule type="expression" dxfId="10" priority="2">
      <formula>$Q232=5</formula>
    </cfRule>
    <cfRule type="expression" dxfId="9" priority="3">
      <formula>$Q232=4</formula>
    </cfRule>
    <cfRule type="expression" dxfId="8" priority="4">
      <formula>$Q232=3</formula>
    </cfRule>
    <cfRule type="expression" dxfId="7" priority="5">
      <formula>$Q232=2</formula>
    </cfRule>
    <cfRule type="expression" dxfId="6" priority="6">
      <formula>$Q232=1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Rozpis</vt:lpstr>
      <vt:lpstr>Skupiny tabulky</vt:lpstr>
    </vt:vector>
  </TitlesOfParts>
  <Company>info@sportkrupka.cz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Syryčanský</dc:creator>
  <cp:lastModifiedBy>Tomáš Syryčanský</cp:lastModifiedBy>
  <dcterms:created xsi:type="dcterms:W3CDTF">2015-12-23T18:54:46Z</dcterms:created>
  <dcterms:modified xsi:type="dcterms:W3CDTF">2015-12-23T18:57:31Z</dcterms:modified>
</cp:coreProperties>
</file>