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D203" i="1" l="1"/>
  <c r="AF202" i="1"/>
  <c r="AD202" i="1"/>
  <c r="L202" i="1"/>
  <c r="H202" i="1"/>
  <c r="E202" i="1"/>
  <c r="M202" i="1" s="1"/>
  <c r="D202" i="1"/>
  <c r="AF201" i="1"/>
  <c r="AD201" i="1"/>
  <c r="L201" i="1"/>
  <c r="H201" i="1"/>
  <c r="E201" i="1"/>
  <c r="M201" i="1" s="1"/>
  <c r="D201" i="1"/>
  <c r="AF200" i="1"/>
  <c r="AD200" i="1"/>
  <c r="L200" i="1"/>
  <c r="H200" i="1"/>
  <c r="E200" i="1"/>
  <c r="M200" i="1" s="1"/>
  <c r="D200" i="1"/>
  <c r="AF199" i="1"/>
  <c r="AD199" i="1"/>
  <c r="L199" i="1"/>
  <c r="H199" i="1"/>
  <c r="E199" i="1"/>
  <c r="M199" i="1" s="1"/>
  <c r="D199" i="1"/>
  <c r="AF198" i="1"/>
  <c r="AD198" i="1"/>
  <c r="L198" i="1"/>
  <c r="H198" i="1"/>
  <c r="E198" i="1"/>
  <c r="M198" i="1" s="1"/>
  <c r="D198" i="1"/>
  <c r="AF197" i="1"/>
  <c r="AD197" i="1"/>
  <c r="L197" i="1"/>
  <c r="H197" i="1"/>
  <c r="E197" i="1"/>
  <c r="M197" i="1" s="1"/>
  <c r="D197" i="1"/>
  <c r="AF196" i="1"/>
  <c r="AD196" i="1"/>
  <c r="L196" i="1"/>
  <c r="H196" i="1"/>
  <c r="E196" i="1"/>
  <c r="M196" i="1" s="1"/>
  <c r="D196" i="1"/>
  <c r="AF195" i="1"/>
  <c r="AD195" i="1"/>
  <c r="L195" i="1"/>
  <c r="H195" i="1"/>
  <c r="E195" i="1"/>
  <c r="M195" i="1" s="1"/>
  <c r="D195" i="1"/>
  <c r="AF194" i="1"/>
  <c r="AD194" i="1"/>
  <c r="L194" i="1"/>
  <c r="H194" i="1"/>
  <c r="E194" i="1"/>
  <c r="M194" i="1" s="1"/>
  <c r="D194" i="1"/>
  <c r="AF193" i="1"/>
  <c r="AD193" i="1"/>
  <c r="L193" i="1"/>
  <c r="H193" i="1"/>
  <c r="E193" i="1"/>
  <c r="M193" i="1" s="1"/>
  <c r="D193" i="1"/>
  <c r="AD192" i="1"/>
  <c r="L192" i="1"/>
  <c r="H192" i="1"/>
  <c r="E192" i="1"/>
  <c r="AF192" i="1" s="1"/>
  <c r="D192" i="1"/>
  <c r="AF191" i="1"/>
  <c r="AD191" i="1"/>
  <c r="L191" i="1"/>
  <c r="H191" i="1"/>
  <c r="E191" i="1"/>
  <c r="M191" i="1" s="1"/>
  <c r="D191" i="1"/>
  <c r="AF190" i="1"/>
  <c r="AD190" i="1"/>
  <c r="L190" i="1"/>
  <c r="H190" i="1"/>
  <c r="E190" i="1"/>
  <c r="M190" i="1" s="1"/>
  <c r="D190" i="1"/>
  <c r="AF189" i="1"/>
  <c r="AD189" i="1"/>
  <c r="L189" i="1"/>
  <c r="H189" i="1"/>
  <c r="E189" i="1"/>
  <c r="M189" i="1" s="1"/>
  <c r="D189" i="1"/>
  <c r="AF188" i="1"/>
  <c r="AD188" i="1"/>
  <c r="L188" i="1"/>
  <c r="H188" i="1"/>
  <c r="E188" i="1"/>
  <c r="M188" i="1" s="1"/>
  <c r="D188" i="1"/>
  <c r="AF187" i="1"/>
  <c r="AD187" i="1"/>
  <c r="L187" i="1"/>
  <c r="H187" i="1"/>
  <c r="E187" i="1"/>
  <c r="M187" i="1" s="1"/>
  <c r="D187" i="1"/>
  <c r="AF186" i="1"/>
  <c r="AD186" i="1"/>
  <c r="T186" i="1"/>
  <c r="L186" i="1"/>
  <c r="H186" i="1"/>
  <c r="G186" i="1"/>
  <c r="F186" i="1"/>
  <c r="E186" i="1"/>
  <c r="M186" i="1" s="1"/>
  <c r="D186" i="1"/>
  <c r="B186" i="1"/>
  <c r="AF185" i="1"/>
  <c r="AD185" i="1"/>
  <c r="T185" i="1"/>
  <c r="L185" i="1"/>
  <c r="H185" i="1"/>
  <c r="G185" i="1"/>
  <c r="F185" i="1"/>
  <c r="E185" i="1"/>
  <c r="M185" i="1" s="1"/>
  <c r="D185" i="1"/>
  <c r="B185" i="1"/>
  <c r="AD184" i="1"/>
  <c r="T184" i="1"/>
  <c r="L184" i="1"/>
  <c r="H184" i="1"/>
  <c r="G184" i="1"/>
  <c r="F184" i="1"/>
  <c r="S184" i="1" s="1"/>
  <c r="E184" i="1"/>
  <c r="M184" i="1" s="1"/>
  <c r="D184" i="1"/>
  <c r="B184" i="1"/>
  <c r="AF183" i="1"/>
  <c r="AD183" i="1"/>
  <c r="T183" i="1"/>
  <c r="L183" i="1"/>
  <c r="H183" i="1"/>
  <c r="G183" i="1"/>
  <c r="F183" i="1"/>
  <c r="S183" i="1" s="1"/>
  <c r="E183" i="1"/>
  <c r="M183" i="1" s="1"/>
  <c r="D183" i="1"/>
  <c r="B183" i="1"/>
  <c r="AF182" i="1"/>
  <c r="AD182" i="1"/>
  <c r="T182" i="1"/>
  <c r="L182" i="1"/>
  <c r="H182" i="1"/>
  <c r="G182" i="1"/>
  <c r="F182" i="1"/>
  <c r="S182" i="1" s="1"/>
  <c r="E182" i="1"/>
  <c r="M182" i="1" s="1"/>
  <c r="D182" i="1"/>
  <c r="B182" i="1"/>
  <c r="AF181" i="1"/>
  <c r="AD181" i="1"/>
  <c r="T181" i="1"/>
  <c r="L181" i="1"/>
  <c r="H181" i="1"/>
  <c r="G181" i="1"/>
  <c r="F181" i="1"/>
  <c r="S181" i="1" s="1"/>
  <c r="E181" i="1"/>
  <c r="M181" i="1" s="1"/>
  <c r="D181" i="1"/>
  <c r="B181" i="1"/>
  <c r="AF180" i="1"/>
  <c r="AD180" i="1"/>
  <c r="T180" i="1"/>
  <c r="L180" i="1"/>
  <c r="H180" i="1"/>
  <c r="G180" i="1"/>
  <c r="F180" i="1"/>
  <c r="S180" i="1" s="1"/>
  <c r="E180" i="1"/>
  <c r="M180" i="1" s="1"/>
  <c r="D180" i="1"/>
  <c r="B180" i="1"/>
  <c r="AF179" i="1"/>
  <c r="AD179" i="1"/>
  <c r="T179" i="1"/>
  <c r="L179" i="1"/>
  <c r="H179" i="1"/>
  <c r="G179" i="1"/>
  <c r="F179" i="1"/>
  <c r="S179" i="1" s="1"/>
  <c r="E179" i="1"/>
  <c r="M179" i="1" s="1"/>
  <c r="D179" i="1"/>
  <c r="B179" i="1"/>
  <c r="AF178" i="1"/>
  <c r="AD178" i="1"/>
  <c r="T178" i="1"/>
  <c r="L178" i="1"/>
  <c r="H178" i="1"/>
  <c r="G178" i="1"/>
  <c r="F178" i="1"/>
  <c r="S178" i="1" s="1"/>
  <c r="E178" i="1"/>
  <c r="M178" i="1" s="1"/>
  <c r="D178" i="1"/>
  <c r="B178" i="1"/>
  <c r="AF177" i="1"/>
  <c r="AD177" i="1"/>
  <c r="T177" i="1"/>
  <c r="L177" i="1"/>
  <c r="H177" i="1"/>
  <c r="G177" i="1"/>
  <c r="F177" i="1"/>
  <c r="S177" i="1" s="1"/>
  <c r="E177" i="1"/>
  <c r="M177" i="1" s="1"/>
  <c r="D177" i="1"/>
  <c r="B177" i="1"/>
  <c r="AF176" i="1"/>
  <c r="AD176" i="1"/>
  <c r="T176" i="1"/>
  <c r="L176" i="1"/>
  <c r="H176" i="1"/>
  <c r="G176" i="1"/>
  <c r="F176" i="1"/>
  <c r="S176" i="1" s="1"/>
  <c r="E176" i="1"/>
  <c r="M176" i="1" s="1"/>
  <c r="D176" i="1"/>
  <c r="B176" i="1"/>
  <c r="AF175" i="1"/>
  <c r="AD175" i="1"/>
  <c r="T175" i="1"/>
  <c r="L175" i="1"/>
  <c r="H175" i="1"/>
  <c r="G175" i="1"/>
  <c r="F175" i="1"/>
  <c r="S175" i="1" s="1"/>
  <c r="E175" i="1"/>
  <c r="M175" i="1" s="1"/>
  <c r="D175" i="1"/>
  <c r="B175" i="1"/>
  <c r="AF174" i="1"/>
  <c r="AD174" i="1"/>
  <c r="T174" i="1"/>
  <c r="L174" i="1"/>
  <c r="H174" i="1"/>
  <c r="G174" i="1"/>
  <c r="F174" i="1"/>
  <c r="S174" i="1" s="1"/>
  <c r="E174" i="1"/>
  <c r="M174" i="1" s="1"/>
  <c r="D174" i="1"/>
  <c r="B174" i="1"/>
  <c r="AF173" i="1"/>
  <c r="AD173" i="1"/>
  <c r="T173" i="1"/>
  <c r="L173" i="1"/>
  <c r="H173" i="1"/>
  <c r="G173" i="1"/>
  <c r="F173" i="1"/>
  <c r="S173" i="1" s="1"/>
  <c r="E173" i="1"/>
  <c r="M173" i="1" s="1"/>
  <c r="D173" i="1"/>
  <c r="B173" i="1"/>
  <c r="AF172" i="1"/>
  <c r="AD172" i="1"/>
  <c r="T172" i="1"/>
  <c r="L172" i="1"/>
  <c r="H172" i="1"/>
  <c r="G172" i="1"/>
  <c r="F172" i="1"/>
  <c r="S172" i="1" s="1"/>
  <c r="E172" i="1"/>
  <c r="M172" i="1" s="1"/>
  <c r="D172" i="1"/>
  <c r="B172" i="1"/>
  <c r="AF171" i="1"/>
  <c r="AD171" i="1"/>
  <c r="T171" i="1"/>
  <c r="L171" i="1"/>
  <c r="H171" i="1"/>
  <c r="G171" i="1"/>
  <c r="F171" i="1"/>
  <c r="S171" i="1" s="1"/>
  <c r="E171" i="1"/>
  <c r="M171" i="1" s="1"/>
  <c r="D171" i="1"/>
  <c r="B171" i="1"/>
  <c r="AD170" i="1"/>
  <c r="T170" i="1"/>
  <c r="S170" i="1"/>
  <c r="K170" i="1"/>
  <c r="O170" i="1" s="1"/>
  <c r="J170" i="1"/>
  <c r="N170" i="1" s="1"/>
  <c r="E170" i="1"/>
  <c r="L170" i="1" s="1"/>
  <c r="D170" i="1"/>
  <c r="B170" i="1"/>
  <c r="A170" i="1"/>
  <c r="C170" i="1" s="1"/>
  <c r="P170" i="1" s="1"/>
  <c r="AD169" i="1"/>
  <c r="AC169" i="1"/>
  <c r="T169" i="1"/>
  <c r="S169" i="1"/>
  <c r="L169" i="1"/>
  <c r="K169" i="1"/>
  <c r="J169" i="1"/>
  <c r="O169" i="1" s="1"/>
  <c r="H169" i="1"/>
  <c r="E169" i="1"/>
  <c r="AF169" i="1" s="1"/>
  <c r="D169" i="1"/>
  <c r="B169" i="1"/>
  <c r="A169" i="1"/>
  <c r="C169" i="1" s="1"/>
  <c r="P169" i="1" s="1"/>
  <c r="AD168" i="1"/>
  <c r="T168" i="1"/>
  <c r="S168" i="1"/>
  <c r="K168" i="1"/>
  <c r="O168" i="1" s="1"/>
  <c r="J168" i="1"/>
  <c r="N168" i="1" s="1"/>
  <c r="E168" i="1"/>
  <c r="D168" i="1"/>
  <c r="B168" i="1"/>
  <c r="A168" i="1"/>
  <c r="C168" i="1" s="1"/>
  <c r="P168" i="1" s="1"/>
  <c r="AD167" i="1"/>
  <c r="AC167" i="1"/>
  <c r="T167" i="1"/>
  <c r="S167" i="1"/>
  <c r="L167" i="1"/>
  <c r="K167" i="1"/>
  <c r="J167" i="1"/>
  <c r="O167" i="1" s="1"/>
  <c r="H167" i="1"/>
  <c r="E167" i="1"/>
  <c r="AF167" i="1" s="1"/>
  <c r="D167" i="1"/>
  <c r="B167" i="1"/>
  <c r="A167" i="1"/>
  <c r="AD166" i="1"/>
  <c r="T166" i="1"/>
  <c r="S166" i="1"/>
  <c r="K166" i="1"/>
  <c r="O166" i="1" s="1"/>
  <c r="J166" i="1"/>
  <c r="I166" i="1"/>
  <c r="E166" i="1"/>
  <c r="D166" i="1"/>
  <c r="B166" i="1"/>
  <c r="A166" i="1"/>
  <c r="C166" i="1" s="1"/>
  <c r="P166" i="1" s="1"/>
  <c r="AD165" i="1"/>
  <c r="AC165" i="1"/>
  <c r="T165" i="1"/>
  <c r="S165" i="1"/>
  <c r="N165" i="1"/>
  <c r="L165" i="1"/>
  <c r="K165" i="1"/>
  <c r="J165" i="1"/>
  <c r="O165" i="1" s="1"/>
  <c r="H165" i="1"/>
  <c r="E165" i="1"/>
  <c r="AF165" i="1" s="1"/>
  <c r="D165" i="1"/>
  <c r="B165" i="1"/>
  <c r="A165" i="1"/>
  <c r="C165" i="1" s="1"/>
  <c r="P165" i="1" s="1"/>
  <c r="AD164" i="1"/>
  <c r="T164" i="1"/>
  <c r="S164" i="1"/>
  <c r="K164" i="1"/>
  <c r="O164" i="1" s="1"/>
  <c r="J164" i="1"/>
  <c r="I164" i="1"/>
  <c r="E164" i="1"/>
  <c r="D164" i="1"/>
  <c r="B164" i="1"/>
  <c r="A164" i="1"/>
  <c r="C164" i="1" s="1"/>
  <c r="P164" i="1" s="1"/>
  <c r="AD163" i="1"/>
  <c r="AC163" i="1"/>
  <c r="T163" i="1"/>
  <c r="S163" i="1"/>
  <c r="N163" i="1"/>
  <c r="L163" i="1"/>
  <c r="K163" i="1"/>
  <c r="J163" i="1"/>
  <c r="O163" i="1" s="1"/>
  <c r="H163" i="1"/>
  <c r="E163" i="1"/>
  <c r="AF163" i="1" s="1"/>
  <c r="D163" i="1"/>
  <c r="B163" i="1"/>
  <c r="A163" i="1"/>
  <c r="C163" i="1" s="1"/>
  <c r="P163" i="1" s="1"/>
  <c r="AD162" i="1"/>
  <c r="T162" i="1"/>
  <c r="S162" i="1"/>
  <c r="K162" i="1"/>
  <c r="O162" i="1" s="1"/>
  <c r="J162" i="1"/>
  <c r="N162" i="1" s="1"/>
  <c r="E162" i="1"/>
  <c r="M162" i="1" s="1"/>
  <c r="D162" i="1"/>
  <c r="B162" i="1"/>
  <c r="A162" i="1"/>
  <c r="C162" i="1" s="1"/>
  <c r="P162" i="1" s="1"/>
  <c r="AD161" i="1"/>
  <c r="AC161" i="1"/>
  <c r="T161" i="1"/>
  <c r="S161" i="1"/>
  <c r="L161" i="1"/>
  <c r="K161" i="1"/>
  <c r="J161" i="1"/>
  <c r="N161" i="1" s="1"/>
  <c r="H161" i="1"/>
  <c r="E161" i="1"/>
  <c r="AF161" i="1" s="1"/>
  <c r="D161" i="1"/>
  <c r="B161" i="1"/>
  <c r="A161" i="1"/>
  <c r="C161" i="1" s="1"/>
  <c r="P161" i="1" s="1"/>
  <c r="AD160" i="1"/>
  <c r="T160" i="1"/>
  <c r="S160" i="1"/>
  <c r="K160" i="1"/>
  <c r="O160" i="1" s="1"/>
  <c r="J160" i="1"/>
  <c r="N160" i="1" s="1"/>
  <c r="E160" i="1"/>
  <c r="AF160" i="1" s="1"/>
  <c r="D160" i="1"/>
  <c r="B160" i="1"/>
  <c r="A160" i="1"/>
  <c r="C160" i="1" s="1"/>
  <c r="P160" i="1" s="1"/>
  <c r="AD159" i="1"/>
  <c r="AC159" i="1"/>
  <c r="T159" i="1"/>
  <c r="S159" i="1"/>
  <c r="L159" i="1"/>
  <c r="K159" i="1"/>
  <c r="J159" i="1"/>
  <c r="N159" i="1" s="1"/>
  <c r="H159" i="1"/>
  <c r="E159" i="1"/>
  <c r="AF159" i="1" s="1"/>
  <c r="D159" i="1"/>
  <c r="B159" i="1"/>
  <c r="A159" i="1"/>
  <c r="C159" i="1" s="1"/>
  <c r="P159" i="1" s="1"/>
  <c r="AD158" i="1"/>
  <c r="T158" i="1"/>
  <c r="S158" i="1"/>
  <c r="K158" i="1"/>
  <c r="O158" i="1" s="1"/>
  <c r="J158" i="1"/>
  <c r="N158" i="1" s="1"/>
  <c r="E158" i="1"/>
  <c r="AF158" i="1" s="1"/>
  <c r="D158" i="1"/>
  <c r="B158" i="1"/>
  <c r="A158" i="1"/>
  <c r="C158" i="1" s="1"/>
  <c r="P158" i="1" s="1"/>
  <c r="AD157" i="1"/>
  <c r="AC157" i="1"/>
  <c r="T157" i="1"/>
  <c r="S157" i="1"/>
  <c r="L157" i="1"/>
  <c r="K157" i="1"/>
  <c r="J157" i="1"/>
  <c r="N157" i="1" s="1"/>
  <c r="H157" i="1"/>
  <c r="E157" i="1"/>
  <c r="AF157" i="1" s="1"/>
  <c r="D157" i="1"/>
  <c r="B157" i="1"/>
  <c r="A157" i="1"/>
  <c r="C157" i="1" s="1"/>
  <c r="P157" i="1" s="1"/>
  <c r="AD156" i="1"/>
  <c r="T156" i="1"/>
  <c r="S156" i="1"/>
  <c r="K156" i="1"/>
  <c r="O156" i="1" s="1"/>
  <c r="J156" i="1"/>
  <c r="N156" i="1" s="1"/>
  <c r="E156" i="1"/>
  <c r="AF156" i="1" s="1"/>
  <c r="D156" i="1"/>
  <c r="B156" i="1"/>
  <c r="A156" i="1"/>
  <c r="C156" i="1" s="1"/>
  <c r="P156" i="1" s="1"/>
  <c r="AD155" i="1"/>
  <c r="AC155" i="1"/>
  <c r="T155" i="1"/>
  <c r="S155" i="1"/>
  <c r="L155" i="1"/>
  <c r="K155" i="1"/>
  <c r="J155" i="1"/>
  <c r="N155" i="1" s="1"/>
  <c r="H155" i="1"/>
  <c r="E155" i="1"/>
  <c r="AF155" i="1" s="1"/>
  <c r="D155" i="1"/>
  <c r="B155" i="1"/>
  <c r="A155" i="1"/>
  <c r="C155" i="1" s="1"/>
  <c r="P155" i="1" s="1"/>
  <c r="AD154" i="1"/>
  <c r="T154" i="1"/>
  <c r="S154" i="1"/>
  <c r="K154" i="1"/>
  <c r="O154" i="1" s="1"/>
  <c r="J154" i="1"/>
  <c r="N154" i="1" s="1"/>
  <c r="E154" i="1"/>
  <c r="AF154" i="1" s="1"/>
  <c r="D154" i="1"/>
  <c r="B154" i="1"/>
  <c r="A154" i="1"/>
  <c r="C154" i="1" s="1"/>
  <c r="P154" i="1" s="1"/>
  <c r="AD153" i="1"/>
  <c r="AC153" i="1"/>
  <c r="T153" i="1"/>
  <c r="S153" i="1"/>
  <c r="L153" i="1"/>
  <c r="K153" i="1"/>
  <c r="J153" i="1"/>
  <c r="N153" i="1" s="1"/>
  <c r="H153" i="1"/>
  <c r="E153" i="1"/>
  <c r="AF153" i="1" s="1"/>
  <c r="D153" i="1"/>
  <c r="B153" i="1"/>
  <c r="A153" i="1"/>
  <c r="C153" i="1" s="1"/>
  <c r="P153" i="1" s="1"/>
  <c r="AD152" i="1"/>
  <c r="T152" i="1"/>
  <c r="S152" i="1"/>
  <c r="K152" i="1"/>
  <c r="O152" i="1" s="1"/>
  <c r="J152" i="1"/>
  <c r="N152" i="1" s="1"/>
  <c r="E152" i="1"/>
  <c r="AF152" i="1" s="1"/>
  <c r="D152" i="1"/>
  <c r="B152" i="1"/>
  <c r="A152" i="1"/>
  <c r="C152" i="1" s="1"/>
  <c r="P152" i="1" s="1"/>
  <c r="AD151" i="1"/>
  <c r="AC151" i="1"/>
  <c r="T151" i="1"/>
  <c r="S151" i="1"/>
  <c r="L151" i="1"/>
  <c r="K151" i="1"/>
  <c r="J151" i="1"/>
  <c r="N151" i="1" s="1"/>
  <c r="H151" i="1"/>
  <c r="E151" i="1"/>
  <c r="AF151" i="1" s="1"/>
  <c r="D151" i="1"/>
  <c r="B151" i="1"/>
  <c r="A151" i="1"/>
  <c r="C151" i="1" s="1"/>
  <c r="P151" i="1" s="1"/>
  <c r="AD150" i="1"/>
  <c r="T150" i="1"/>
  <c r="S150" i="1"/>
  <c r="K150" i="1"/>
  <c r="O150" i="1" s="1"/>
  <c r="J150" i="1"/>
  <c r="N150" i="1" s="1"/>
  <c r="E150" i="1"/>
  <c r="AF150" i="1" s="1"/>
  <c r="D150" i="1"/>
  <c r="B150" i="1"/>
  <c r="A150" i="1"/>
  <c r="C150" i="1" s="1"/>
  <c r="P150" i="1" s="1"/>
  <c r="AD149" i="1"/>
  <c r="AC149" i="1"/>
  <c r="T149" i="1"/>
  <c r="S149" i="1"/>
  <c r="L149" i="1"/>
  <c r="K149" i="1"/>
  <c r="J149" i="1"/>
  <c r="N149" i="1" s="1"/>
  <c r="H149" i="1"/>
  <c r="E149" i="1"/>
  <c r="AF149" i="1" s="1"/>
  <c r="D149" i="1"/>
  <c r="B149" i="1"/>
  <c r="A149" i="1"/>
  <c r="C149" i="1" s="1"/>
  <c r="P149" i="1" s="1"/>
  <c r="AD148" i="1"/>
  <c r="T148" i="1"/>
  <c r="S148" i="1"/>
  <c r="K148" i="1"/>
  <c r="O148" i="1" s="1"/>
  <c r="J148" i="1"/>
  <c r="N148" i="1" s="1"/>
  <c r="E148" i="1"/>
  <c r="AF148" i="1" s="1"/>
  <c r="D148" i="1"/>
  <c r="B148" i="1"/>
  <c r="A148" i="1"/>
  <c r="C148" i="1" s="1"/>
  <c r="P148" i="1" s="1"/>
  <c r="AD147" i="1"/>
  <c r="AC147" i="1"/>
  <c r="T147" i="1"/>
  <c r="S147" i="1"/>
  <c r="L147" i="1"/>
  <c r="K147" i="1"/>
  <c r="J147" i="1"/>
  <c r="N147" i="1" s="1"/>
  <c r="H147" i="1"/>
  <c r="E147" i="1"/>
  <c r="AF147" i="1" s="1"/>
  <c r="D147" i="1"/>
  <c r="B147" i="1"/>
  <c r="A147" i="1"/>
  <c r="C147" i="1" s="1"/>
  <c r="P147" i="1" s="1"/>
  <c r="AD146" i="1"/>
  <c r="T146" i="1"/>
  <c r="S146" i="1"/>
  <c r="K146" i="1"/>
  <c r="O146" i="1" s="1"/>
  <c r="J146" i="1"/>
  <c r="N146" i="1" s="1"/>
  <c r="E146" i="1"/>
  <c r="AF146" i="1" s="1"/>
  <c r="D146" i="1"/>
  <c r="B146" i="1"/>
  <c r="A146" i="1"/>
  <c r="C146" i="1" s="1"/>
  <c r="P146" i="1" s="1"/>
  <c r="AD145" i="1"/>
  <c r="AC145" i="1"/>
  <c r="T145" i="1"/>
  <c r="S145" i="1"/>
  <c r="L145" i="1"/>
  <c r="K145" i="1"/>
  <c r="J145" i="1"/>
  <c r="N145" i="1" s="1"/>
  <c r="H145" i="1"/>
  <c r="E145" i="1"/>
  <c r="AF145" i="1" s="1"/>
  <c r="D145" i="1"/>
  <c r="B145" i="1"/>
  <c r="A145" i="1"/>
  <c r="C145" i="1" s="1"/>
  <c r="P145" i="1" s="1"/>
  <c r="AD144" i="1"/>
  <c r="T144" i="1"/>
  <c r="S144" i="1"/>
  <c r="K144" i="1"/>
  <c r="O144" i="1" s="1"/>
  <c r="J144" i="1"/>
  <c r="N144" i="1" s="1"/>
  <c r="E144" i="1"/>
  <c r="AF144" i="1" s="1"/>
  <c r="D144" i="1"/>
  <c r="B144" i="1"/>
  <c r="A144" i="1"/>
  <c r="C144" i="1" s="1"/>
  <c r="P144" i="1" s="1"/>
  <c r="AD143" i="1"/>
  <c r="AC143" i="1"/>
  <c r="T143" i="1"/>
  <c r="S143" i="1"/>
  <c r="L143" i="1"/>
  <c r="K143" i="1"/>
  <c r="J143" i="1"/>
  <c r="N143" i="1" s="1"/>
  <c r="H143" i="1"/>
  <c r="E143" i="1"/>
  <c r="AF143" i="1" s="1"/>
  <c r="D143" i="1"/>
  <c r="B143" i="1"/>
  <c r="A143" i="1"/>
  <c r="C143" i="1" s="1"/>
  <c r="P143" i="1" s="1"/>
  <c r="AD142" i="1"/>
  <c r="T142" i="1"/>
  <c r="S142" i="1"/>
  <c r="K142" i="1"/>
  <c r="O142" i="1" s="1"/>
  <c r="J142" i="1"/>
  <c r="N142" i="1" s="1"/>
  <c r="E142" i="1"/>
  <c r="AF142" i="1" s="1"/>
  <c r="D142" i="1"/>
  <c r="B142" i="1"/>
  <c r="A142" i="1"/>
  <c r="C142" i="1" s="1"/>
  <c r="P142" i="1" s="1"/>
  <c r="AD141" i="1"/>
  <c r="AC141" i="1"/>
  <c r="T141" i="1"/>
  <c r="S141" i="1"/>
  <c r="L141" i="1"/>
  <c r="K141" i="1"/>
  <c r="J141" i="1"/>
  <c r="N141" i="1" s="1"/>
  <c r="H141" i="1"/>
  <c r="E141" i="1"/>
  <c r="AF141" i="1" s="1"/>
  <c r="D141" i="1"/>
  <c r="B141" i="1"/>
  <c r="A141" i="1"/>
  <c r="C141" i="1" s="1"/>
  <c r="P141" i="1" s="1"/>
  <c r="AD140" i="1"/>
  <c r="T140" i="1"/>
  <c r="S140" i="1"/>
  <c r="K140" i="1"/>
  <c r="O140" i="1" s="1"/>
  <c r="J140" i="1"/>
  <c r="I140" i="1"/>
  <c r="E140" i="1"/>
  <c r="D140" i="1"/>
  <c r="B140" i="1"/>
  <c r="A140" i="1"/>
  <c r="C140" i="1" s="1"/>
  <c r="P140" i="1" s="1"/>
  <c r="AD139" i="1"/>
  <c r="AC139" i="1"/>
  <c r="T139" i="1"/>
  <c r="S139" i="1"/>
  <c r="N139" i="1"/>
  <c r="L139" i="1"/>
  <c r="K139" i="1"/>
  <c r="J139" i="1"/>
  <c r="O139" i="1" s="1"/>
  <c r="H139" i="1"/>
  <c r="E139" i="1"/>
  <c r="AF139" i="1" s="1"/>
  <c r="D139" i="1"/>
  <c r="B139" i="1"/>
  <c r="A139" i="1"/>
  <c r="C139" i="1" s="1"/>
  <c r="P139" i="1" s="1"/>
  <c r="AD138" i="1"/>
  <c r="T138" i="1"/>
  <c r="S138" i="1"/>
  <c r="K138" i="1"/>
  <c r="O138" i="1" s="1"/>
  <c r="J138" i="1"/>
  <c r="I138" i="1"/>
  <c r="E138" i="1"/>
  <c r="D138" i="1"/>
  <c r="B138" i="1"/>
  <c r="A138" i="1"/>
  <c r="C138" i="1" s="1"/>
  <c r="P138" i="1" s="1"/>
  <c r="AD137" i="1"/>
  <c r="AC137" i="1"/>
  <c r="T137" i="1"/>
  <c r="S137" i="1"/>
  <c r="L137" i="1"/>
  <c r="K137" i="1"/>
  <c r="J137" i="1"/>
  <c r="O137" i="1" s="1"/>
  <c r="H137" i="1"/>
  <c r="E137" i="1"/>
  <c r="AF137" i="1" s="1"/>
  <c r="D137" i="1"/>
  <c r="B137" i="1"/>
  <c r="A137" i="1"/>
  <c r="C137" i="1" s="1"/>
  <c r="P137" i="1" s="1"/>
  <c r="AD136" i="1"/>
  <c r="T136" i="1"/>
  <c r="S136" i="1"/>
  <c r="K136" i="1"/>
  <c r="O136" i="1" s="1"/>
  <c r="J136" i="1"/>
  <c r="N136" i="1" s="1"/>
  <c r="E136" i="1"/>
  <c r="AF136" i="1" s="1"/>
  <c r="D136" i="1"/>
  <c r="B136" i="1"/>
  <c r="A136" i="1"/>
  <c r="C136" i="1" s="1"/>
  <c r="P136" i="1" s="1"/>
  <c r="AD135" i="1"/>
  <c r="AC135" i="1"/>
  <c r="T135" i="1"/>
  <c r="S135" i="1"/>
  <c r="L135" i="1"/>
  <c r="K135" i="1"/>
  <c r="J135" i="1"/>
  <c r="N135" i="1" s="1"/>
  <c r="H135" i="1"/>
  <c r="E135" i="1"/>
  <c r="AF135" i="1" s="1"/>
  <c r="D135" i="1"/>
  <c r="B135" i="1"/>
  <c r="A135" i="1"/>
  <c r="C135" i="1" s="1"/>
  <c r="P135" i="1" s="1"/>
  <c r="AD134" i="1"/>
  <c r="T134" i="1"/>
  <c r="S134" i="1"/>
  <c r="K134" i="1"/>
  <c r="O134" i="1" s="1"/>
  <c r="J134" i="1"/>
  <c r="N134" i="1" s="1"/>
  <c r="E134" i="1"/>
  <c r="AF134" i="1" s="1"/>
  <c r="D134" i="1"/>
  <c r="B134" i="1"/>
  <c r="A134" i="1"/>
  <c r="C134" i="1" s="1"/>
  <c r="P134" i="1" s="1"/>
  <c r="AD133" i="1"/>
  <c r="AC133" i="1"/>
  <c r="T133" i="1"/>
  <c r="S133" i="1"/>
  <c r="L133" i="1"/>
  <c r="K133" i="1"/>
  <c r="J133" i="1"/>
  <c r="N133" i="1" s="1"/>
  <c r="H133" i="1"/>
  <c r="E133" i="1"/>
  <c r="AF133" i="1" s="1"/>
  <c r="D133" i="1"/>
  <c r="B133" i="1"/>
  <c r="A133" i="1"/>
  <c r="C133" i="1" s="1"/>
  <c r="P133" i="1" s="1"/>
  <c r="AD132" i="1"/>
  <c r="T132" i="1"/>
  <c r="S132" i="1"/>
  <c r="K132" i="1"/>
  <c r="O132" i="1" s="1"/>
  <c r="J132" i="1"/>
  <c r="N132" i="1" s="1"/>
  <c r="E132" i="1"/>
  <c r="AF132" i="1" s="1"/>
  <c r="D132" i="1"/>
  <c r="B132" i="1"/>
  <c r="A132" i="1"/>
  <c r="C132" i="1" s="1"/>
  <c r="P132" i="1" s="1"/>
  <c r="AD131" i="1"/>
  <c r="AC131" i="1"/>
  <c r="T131" i="1"/>
  <c r="S131" i="1"/>
  <c r="L131" i="1"/>
  <c r="K131" i="1"/>
  <c r="J131" i="1"/>
  <c r="N131" i="1" s="1"/>
  <c r="H131" i="1"/>
  <c r="E131" i="1"/>
  <c r="AF131" i="1" s="1"/>
  <c r="D131" i="1"/>
  <c r="B131" i="1"/>
  <c r="A131" i="1"/>
  <c r="C131" i="1" s="1"/>
  <c r="P131" i="1" s="1"/>
  <c r="AD130" i="1"/>
  <c r="T130" i="1"/>
  <c r="S130" i="1"/>
  <c r="K130" i="1"/>
  <c r="O130" i="1" s="1"/>
  <c r="J130" i="1"/>
  <c r="N130" i="1" s="1"/>
  <c r="E130" i="1"/>
  <c r="AF130" i="1" s="1"/>
  <c r="D130" i="1"/>
  <c r="B130" i="1"/>
  <c r="A130" i="1"/>
  <c r="C130" i="1" s="1"/>
  <c r="P130" i="1" s="1"/>
  <c r="AD129" i="1"/>
  <c r="AC129" i="1"/>
  <c r="T129" i="1"/>
  <c r="S129" i="1"/>
  <c r="L129" i="1"/>
  <c r="K129" i="1"/>
  <c r="J129" i="1"/>
  <c r="N129" i="1" s="1"/>
  <c r="H129" i="1"/>
  <c r="E129" i="1"/>
  <c r="AF129" i="1" s="1"/>
  <c r="D129" i="1"/>
  <c r="B129" i="1"/>
  <c r="A129" i="1"/>
  <c r="C129" i="1" s="1"/>
  <c r="P129" i="1" s="1"/>
  <c r="AD128" i="1"/>
  <c r="T128" i="1"/>
  <c r="S128" i="1"/>
  <c r="K128" i="1"/>
  <c r="O128" i="1" s="1"/>
  <c r="J128" i="1"/>
  <c r="N128" i="1" s="1"/>
  <c r="E128" i="1"/>
  <c r="AF128" i="1" s="1"/>
  <c r="D128" i="1"/>
  <c r="B128" i="1"/>
  <c r="A128" i="1"/>
  <c r="C128" i="1" s="1"/>
  <c r="P128" i="1" s="1"/>
  <c r="AD127" i="1"/>
  <c r="AC127" i="1"/>
  <c r="T127" i="1"/>
  <c r="S127" i="1"/>
  <c r="L127" i="1"/>
  <c r="K127" i="1"/>
  <c r="J127" i="1"/>
  <c r="N127" i="1" s="1"/>
  <c r="H127" i="1"/>
  <c r="E127" i="1"/>
  <c r="AF127" i="1" s="1"/>
  <c r="D127" i="1"/>
  <c r="B127" i="1"/>
  <c r="A127" i="1"/>
  <c r="C127" i="1" s="1"/>
  <c r="P127" i="1" s="1"/>
  <c r="AD126" i="1"/>
  <c r="T126" i="1"/>
  <c r="S126" i="1"/>
  <c r="K126" i="1"/>
  <c r="O126" i="1" s="1"/>
  <c r="J126" i="1"/>
  <c r="N126" i="1" s="1"/>
  <c r="E126" i="1"/>
  <c r="AF126" i="1" s="1"/>
  <c r="D126" i="1"/>
  <c r="B126" i="1"/>
  <c r="A126" i="1"/>
  <c r="C126" i="1" s="1"/>
  <c r="P126" i="1" s="1"/>
  <c r="AD125" i="1"/>
  <c r="AC125" i="1"/>
  <c r="T125" i="1"/>
  <c r="S125" i="1"/>
  <c r="L125" i="1"/>
  <c r="K125" i="1"/>
  <c r="J125" i="1"/>
  <c r="N125" i="1" s="1"/>
  <c r="H125" i="1"/>
  <c r="E125" i="1"/>
  <c r="AF125" i="1" s="1"/>
  <c r="D125" i="1"/>
  <c r="B125" i="1"/>
  <c r="A125" i="1"/>
  <c r="C125" i="1" s="1"/>
  <c r="P125" i="1" s="1"/>
  <c r="AD124" i="1"/>
  <c r="T124" i="1"/>
  <c r="S124" i="1"/>
  <c r="K124" i="1"/>
  <c r="O124" i="1" s="1"/>
  <c r="J124" i="1"/>
  <c r="N124" i="1" s="1"/>
  <c r="E124" i="1"/>
  <c r="AF124" i="1" s="1"/>
  <c r="D124" i="1"/>
  <c r="B124" i="1"/>
  <c r="A124" i="1"/>
  <c r="C124" i="1" s="1"/>
  <c r="P124" i="1" s="1"/>
  <c r="AD123" i="1"/>
  <c r="AC123" i="1"/>
  <c r="T123" i="1"/>
  <c r="S123" i="1"/>
  <c r="L123" i="1"/>
  <c r="K123" i="1"/>
  <c r="J123" i="1"/>
  <c r="N123" i="1" s="1"/>
  <c r="H123" i="1"/>
  <c r="E123" i="1"/>
  <c r="AF123" i="1" s="1"/>
  <c r="D123" i="1"/>
  <c r="B123" i="1"/>
  <c r="A123" i="1"/>
  <c r="C123" i="1" s="1"/>
  <c r="P123" i="1" s="1"/>
  <c r="AD122" i="1"/>
  <c r="T122" i="1"/>
  <c r="S122" i="1"/>
  <c r="K122" i="1"/>
  <c r="O122" i="1" s="1"/>
  <c r="J122" i="1"/>
  <c r="N122" i="1" s="1"/>
  <c r="E122" i="1"/>
  <c r="AF122" i="1" s="1"/>
  <c r="D122" i="1"/>
  <c r="B122" i="1"/>
  <c r="A122" i="1"/>
  <c r="C122" i="1" s="1"/>
  <c r="P122" i="1" s="1"/>
  <c r="AD121" i="1"/>
  <c r="AC121" i="1"/>
  <c r="T121" i="1"/>
  <c r="S121" i="1"/>
  <c r="L121" i="1"/>
  <c r="K121" i="1"/>
  <c r="J121" i="1"/>
  <c r="N121" i="1" s="1"/>
  <c r="H121" i="1"/>
  <c r="E121" i="1"/>
  <c r="AF121" i="1" s="1"/>
  <c r="D121" i="1"/>
  <c r="B121" i="1"/>
  <c r="A121" i="1"/>
  <c r="C121" i="1" s="1"/>
  <c r="P121" i="1" s="1"/>
  <c r="AD120" i="1"/>
  <c r="T120" i="1"/>
  <c r="S120" i="1"/>
  <c r="K120" i="1"/>
  <c r="O120" i="1" s="1"/>
  <c r="J120" i="1"/>
  <c r="N120" i="1" s="1"/>
  <c r="E120" i="1"/>
  <c r="AF120" i="1" s="1"/>
  <c r="D120" i="1"/>
  <c r="B120" i="1"/>
  <c r="A120" i="1"/>
  <c r="C120" i="1" s="1"/>
  <c r="P120" i="1" s="1"/>
  <c r="AD119" i="1"/>
  <c r="AC119" i="1"/>
  <c r="T119" i="1"/>
  <c r="S119" i="1"/>
  <c r="L119" i="1"/>
  <c r="K119" i="1"/>
  <c r="J119" i="1"/>
  <c r="N119" i="1" s="1"/>
  <c r="H119" i="1"/>
  <c r="E119" i="1"/>
  <c r="AF119" i="1" s="1"/>
  <c r="D119" i="1"/>
  <c r="B119" i="1"/>
  <c r="A119" i="1"/>
  <c r="C119" i="1" s="1"/>
  <c r="P119" i="1" s="1"/>
  <c r="AD118" i="1"/>
  <c r="T118" i="1"/>
  <c r="S118" i="1"/>
  <c r="K118" i="1"/>
  <c r="O118" i="1" s="1"/>
  <c r="J118" i="1"/>
  <c r="N118" i="1" s="1"/>
  <c r="E118" i="1"/>
  <c r="AF118" i="1" s="1"/>
  <c r="D118" i="1"/>
  <c r="B118" i="1"/>
  <c r="A118" i="1"/>
  <c r="C118" i="1" s="1"/>
  <c r="P118" i="1" s="1"/>
  <c r="AD117" i="1"/>
  <c r="AC117" i="1"/>
  <c r="T117" i="1"/>
  <c r="S117" i="1"/>
  <c r="L117" i="1"/>
  <c r="K117" i="1"/>
  <c r="J117" i="1"/>
  <c r="N117" i="1" s="1"/>
  <c r="H117" i="1"/>
  <c r="E117" i="1"/>
  <c r="AF117" i="1" s="1"/>
  <c r="D117" i="1"/>
  <c r="B117" i="1"/>
  <c r="A117" i="1"/>
  <c r="C117" i="1" s="1"/>
  <c r="P117" i="1" s="1"/>
  <c r="AD116" i="1"/>
  <c r="T116" i="1"/>
  <c r="S116" i="1"/>
  <c r="K116" i="1"/>
  <c r="O116" i="1" s="1"/>
  <c r="J116" i="1"/>
  <c r="N116" i="1" s="1"/>
  <c r="E116" i="1"/>
  <c r="AF116" i="1" s="1"/>
  <c r="D116" i="1"/>
  <c r="B116" i="1"/>
  <c r="A116" i="1"/>
  <c r="C116" i="1" s="1"/>
  <c r="P116" i="1" s="1"/>
  <c r="AD115" i="1"/>
  <c r="AC115" i="1"/>
  <c r="T115" i="1"/>
  <c r="S115" i="1"/>
  <c r="L115" i="1"/>
  <c r="K115" i="1"/>
  <c r="J115" i="1"/>
  <c r="N115" i="1" s="1"/>
  <c r="H115" i="1"/>
  <c r="E115" i="1"/>
  <c r="AF115" i="1" s="1"/>
  <c r="D115" i="1"/>
  <c r="B115" i="1"/>
  <c r="A115" i="1"/>
  <c r="C115" i="1" s="1"/>
  <c r="P115" i="1" s="1"/>
  <c r="AD114" i="1"/>
  <c r="T114" i="1"/>
  <c r="S114" i="1"/>
  <c r="K114" i="1"/>
  <c r="O114" i="1" s="1"/>
  <c r="J114" i="1"/>
  <c r="N114" i="1" s="1"/>
  <c r="E114" i="1"/>
  <c r="AF114" i="1" s="1"/>
  <c r="D114" i="1"/>
  <c r="B114" i="1"/>
  <c r="A114" i="1"/>
  <c r="C114" i="1" s="1"/>
  <c r="P114" i="1" s="1"/>
  <c r="AD113" i="1"/>
  <c r="AC113" i="1"/>
  <c r="T113" i="1"/>
  <c r="S113" i="1"/>
  <c r="L113" i="1"/>
  <c r="K113" i="1"/>
  <c r="J113" i="1"/>
  <c r="N113" i="1" s="1"/>
  <c r="H113" i="1"/>
  <c r="E113" i="1"/>
  <c r="AF113" i="1" s="1"/>
  <c r="D113" i="1"/>
  <c r="B113" i="1"/>
  <c r="A113" i="1"/>
  <c r="C113" i="1" s="1"/>
  <c r="P113" i="1" s="1"/>
  <c r="AD112" i="1"/>
  <c r="T112" i="1"/>
  <c r="S112" i="1"/>
  <c r="K112" i="1"/>
  <c r="O112" i="1" s="1"/>
  <c r="J112" i="1"/>
  <c r="N112" i="1" s="1"/>
  <c r="E112" i="1"/>
  <c r="AF112" i="1" s="1"/>
  <c r="D112" i="1"/>
  <c r="B112" i="1"/>
  <c r="A112" i="1"/>
  <c r="C112" i="1" s="1"/>
  <c r="P112" i="1" s="1"/>
  <c r="AD111" i="1"/>
  <c r="AC111" i="1"/>
  <c r="T111" i="1"/>
  <c r="S111" i="1"/>
  <c r="L111" i="1"/>
  <c r="K111" i="1"/>
  <c r="J111" i="1"/>
  <c r="N111" i="1" s="1"/>
  <c r="H111" i="1"/>
  <c r="E111" i="1"/>
  <c r="AF111" i="1" s="1"/>
  <c r="D111" i="1"/>
  <c r="B111" i="1"/>
  <c r="A111" i="1"/>
  <c r="C111" i="1" s="1"/>
  <c r="P111" i="1" s="1"/>
  <c r="AD110" i="1"/>
  <c r="T110" i="1"/>
  <c r="S110" i="1"/>
  <c r="K110" i="1"/>
  <c r="O110" i="1" s="1"/>
  <c r="J110" i="1"/>
  <c r="N110" i="1" s="1"/>
  <c r="E110" i="1"/>
  <c r="AF110" i="1" s="1"/>
  <c r="D110" i="1"/>
  <c r="B110" i="1"/>
  <c r="A110" i="1"/>
  <c r="C110" i="1" s="1"/>
  <c r="P110" i="1" s="1"/>
  <c r="AD109" i="1"/>
  <c r="AC109" i="1"/>
  <c r="T109" i="1"/>
  <c r="S109" i="1"/>
  <c r="L109" i="1"/>
  <c r="K109" i="1"/>
  <c r="J109" i="1"/>
  <c r="N109" i="1" s="1"/>
  <c r="H109" i="1"/>
  <c r="E109" i="1"/>
  <c r="AF109" i="1" s="1"/>
  <c r="D109" i="1"/>
  <c r="B109" i="1"/>
  <c r="A109" i="1"/>
  <c r="C109" i="1" s="1"/>
  <c r="P109" i="1" s="1"/>
  <c r="AD108" i="1"/>
  <c r="T108" i="1"/>
  <c r="S108" i="1"/>
  <c r="K108" i="1"/>
  <c r="O108" i="1" s="1"/>
  <c r="J108" i="1"/>
  <c r="N108" i="1" s="1"/>
  <c r="E108" i="1"/>
  <c r="AF108" i="1" s="1"/>
  <c r="D108" i="1"/>
  <c r="B108" i="1"/>
  <c r="A108" i="1"/>
  <c r="C108" i="1" s="1"/>
  <c r="P108" i="1" s="1"/>
  <c r="AD107" i="1"/>
  <c r="AC107" i="1"/>
  <c r="T107" i="1"/>
  <c r="S107" i="1"/>
  <c r="L107" i="1"/>
  <c r="K107" i="1"/>
  <c r="J107" i="1"/>
  <c r="N107" i="1" s="1"/>
  <c r="H107" i="1"/>
  <c r="E107" i="1"/>
  <c r="AF107" i="1" s="1"/>
  <c r="D107" i="1"/>
  <c r="B107" i="1"/>
  <c r="A107" i="1"/>
  <c r="C107" i="1" s="1"/>
  <c r="P107" i="1" s="1"/>
  <c r="AD106" i="1"/>
  <c r="T106" i="1"/>
  <c r="S106" i="1"/>
  <c r="K106" i="1"/>
  <c r="O106" i="1" s="1"/>
  <c r="J106" i="1"/>
  <c r="N106" i="1" s="1"/>
  <c r="E106" i="1"/>
  <c r="AF106" i="1" s="1"/>
  <c r="D106" i="1"/>
  <c r="B106" i="1"/>
  <c r="A106" i="1"/>
  <c r="C106" i="1" s="1"/>
  <c r="P106" i="1" s="1"/>
  <c r="AD105" i="1"/>
  <c r="AC105" i="1"/>
  <c r="T105" i="1"/>
  <c r="S105" i="1"/>
  <c r="L105" i="1"/>
  <c r="K105" i="1"/>
  <c r="J105" i="1"/>
  <c r="N105" i="1" s="1"/>
  <c r="H105" i="1"/>
  <c r="E105" i="1"/>
  <c r="AF105" i="1" s="1"/>
  <c r="D105" i="1"/>
  <c r="B105" i="1"/>
  <c r="A105" i="1"/>
  <c r="C105" i="1" s="1"/>
  <c r="P105" i="1" s="1"/>
  <c r="AD104" i="1"/>
  <c r="T104" i="1"/>
  <c r="S104" i="1"/>
  <c r="K104" i="1"/>
  <c r="O104" i="1" s="1"/>
  <c r="J104" i="1"/>
  <c r="N104" i="1" s="1"/>
  <c r="E104" i="1"/>
  <c r="AF104" i="1" s="1"/>
  <c r="D104" i="1"/>
  <c r="B104" i="1"/>
  <c r="A104" i="1"/>
  <c r="C104" i="1" s="1"/>
  <c r="P104" i="1" s="1"/>
  <c r="AD103" i="1"/>
  <c r="AC103" i="1"/>
  <c r="T103" i="1"/>
  <c r="S103" i="1"/>
  <c r="L103" i="1"/>
  <c r="K103" i="1"/>
  <c r="J103" i="1"/>
  <c r="N103" i="1" s="1"/>
  <c r="H103" i="1"/>
  <c r="E103" i="1"/>
  <c r="AF103" i="1" s="1"/>
  <c r="D103" i="1"/>
  <c r="B103" i="1"/>
  <c r="A103" i="1"/>
  <c r="C103" i="1" s="1"/>
  <c r="P103" i="1" s="1"/>
  <c r="AD102" i="1"/>
  <c r="T102" i="1"/>
  <c r="S102" i="1"/>
  <c r="K102" i="1"/>
  <c r="O102" i="1" s="1"/>
  <c r="J102" i="1"/>
  <c r="N102" i="1" s="1"/>
  <c r="E102" i="1"/>
  <c r="AF102" i="1" s="1"/>
  <c r="D102" i="1"/>
  <c r="B102" i="1"/>
  <c r="A102" i="1"/>
  <c r="C102" i="1" s="1"/>
  <c r="P102" i="1" s="1"/>
  <c r="AD101" i="1"/>
  <c r="AC101" i="1"/>
  <c r="T101" i="1"/>
  <c r="S101" i="1"/>
  <c r="L101" i="1"/>
  <c r="K101" i="1"/>
  <c r="J101" i="1"/>
  <c r="N101" i="1" s="1"/>
  <c r="H101" i="1"/>
  <c r="E101" i="1"/>
  <c r="AF101" i="1" s="1"/>
  <c r="D101" i="1"/>
  <c r="B101" i="1"/>
  <c r="A101" i="1"/>
  <c r="C101" i="1" s="1"/>
  <c r="P101" i="1" s="1"/>
  <c r="AD100" i="1"/>
  <c r="T100" i="1"/>
  <c r="S100" i="1"/>
  <c r="K100" i="1"/>
  <c r="O100" i="1" s="1"/>
  <c r="J100" i="1"/>
  <c r="N100" i="1" s="1"/>
  <c r="E100" i="1"/>
  <c r="AF100" i="1" s="1"/>
  <c r="D100" i="1"/>
  <c r="B100" i="1"/>
  <c r="A100" i="1"/>
  <c r="C100" i="1" s="1"/>
  <c r="P100" i="1" s="1"/>
  <c r="AD99" i="1"/>
  <c r="AC99" i="1"/>
  <c r="T99" i="1"/>
  <c r="S99" i="1"/>
  <c r="L99" i="1"/>
  <c r="K99" i="1"/>
  <c r="J99" i="1"/>
  <c r="N99" i="1" s="1"/>
  <c r="H99" i="1"/>
  <c r="E99" i="1"/>
  <c r="AF99" i="1" s="1"/>
  <c r="D99" i="1"/>
  <c r="B99" i="1"/>
  <c r="A99" i="1"/>
  <c r="C99" i="1" s="1"/>
  <c r="P99" i="1" s="1"/>
  <c r="AD98" i="1"/>
  <c r="T98" i="1"/>
  <c r="S98" i="1"/>
  <c r="K98" i="1"/>
  <c r="O98" i="1" s="1"/>
  <c r="J98" i="1"/>
  <c r="N98" i="1" s="1"/>
  <c r="E98" i="1"/>
  <c r="AF98" i="1" s="1"/>
  <c r="D98" i="1"/>
  <c r="B98" i="1"/>
  <c r="A98" i="1"/>
  <c r="C98" i="1" s="1"/>
  <c r="P98" i="1" s="1"/>
  <c r="AD97" i="1"/>
  <c r="AC97" i="1"/>
  <c r="T97" i="1"/>
  <c r="S97" i="1"/>
  <c r="L97" i="1"/>
  <c r="K97" i="1"/>
  <c r="J97" i="1"/>
  <c r="N97" i="1" s="1"/>
  <c r="H97" i="1"/>
  <c r="E97" i="1"/>
  <c r="AF97" i="1" s="1"/>
  <c r="D97" i="1"/>
  <c r="B97" i="1"/>
  <c r="A97" i="1"/>
  <c r="C97" i="1" s="1"/>
  <c r="P97" i="1" s="1"/>
  <c r="AD96" i="1"/>
  <c r="T96" i="1"/>
  <c r="S96" i="1"/>
  <c r="K96" i="1"/>
  <c r="O96" i="1" s="1"/>
  <c r="J96" i="1"/>
  <c r="N96" i="1" s="1"/>
  <c r="E96" i="1"/>
  <c r="AF96" i="1" s="1"/>
  <c r="D96" i="1"/>
  <c r="B96" i="1"/>
  <c r="A96" i="1"/>
  <c r="C96" i="1" s="1"/>
  <c r="P96" i="1" s="1"/>
  <c r="AD95" i="1"/>
  <c r="AC95" i="1"/>
  <c r="T95" i="1"/>
  <c r="S95" i="1"/>
  <c r="L95" i="1"/>
  <c r="K95" i="1"/>
  <c r="J95" i="1"/>
  <c r="N95" i="1" s="1"/>
  <c r="H95" i="1"/>
  <c r="E95" i="1"/>
  <c r="AF95" i="1" s="1"/>
  <c r="D95" i="1"/>
  <c r="B95" i="1"/>
  <c r="A95" i="1"/>
  <c r="C95" i="1" s="1"/>
  <c r="P95" i="1" s="1"/>
  <c r="AD94" i="1"/>
  <c r="T94" i="1"/>
  <c r="S94" i="1"/>
  <c r="K94" i="1"/>
  <c r="O94" i="1" s="1"/>
  <c r="J94" i="1"/>
  <c r="N94" i="1" s="1"/>
  <c r="E94" i="1"/>
  <c r="AF94" i="1" s="1"/>
  <c r="D94" i="1"/>
  <c r="B94" i="1"/>
  <c r="A94" i="1"/>
  <c r="C94" i="1" s="1"/>
  <c r="P94" i="1" s="1"/>
  <c r="AD93" i="1"/>
  <c r="AC93" i="1"/>
  <c r="T93" i="1"/>
  <c r="S93" i="1"/>
  <c r="L93" i="1"/>
  <c r="K93" i="1"/>
  <c r="J93" i="1"/>
  <c r="N93" i="1" s="1"/>
  <c r="H93" i="1"/>
  <c r="E93" i="1"/>
  <c r="AF93" i="1" s="1"/>
  <c r="D93" i="1"/>
  <c r="B93" i="1"/>
  <c r="A93" i="1"/>
  <c r="C93" i="1" s="1"/>
  <c r="P93" i="1" s="1"/>
  <c r="AD92" i="1"/>
  <c r="T92" i="1"/>
  <c r="S92" i="1"/>
  <c r="K92" i="1"/>
  <c r="O92" i="1" s="1"/>
  <c r="J92" i="1"/>
  <c r="N92" i="1" s="1"/>
  <c r="E92" i="1"/>
  <c r="AF92" i="1" s="1"/>
  <c r="D92" i="1"/>
  <c r="B92" i="1"/>
  <c r="A92" i="1"/>
  <c r="C92" i="1" s="1"/>
  <c r="P92" i="1" s="1"/>
  <c r="AD91" i="1"/>
  <c r="AC91" i="1"/>
  <c r="T91" i="1"/>
  <c r="S91" i="1"/>
  <c r="L91" i="1"/>
  <c r="K91" i="1"/>
  <c r="J91" i="1"/>
  <c r="N91" i="1" s="1"/>
  <c r="H91" i="1"/>
  <c r="E91" i="1"/>
  <c r="AF91" i="1" s="1"/>
  <c r="D91" i="1"/>
  <c r="B91" i="1"/>
  <c r="A91" i="1"/>
  <c r="C91" i="1" s="1"/>
  <c r="P91" i="1" s="1"/>
  <c r="AD90" i="1"/>
  <c r="T90" i="1"/>
  <c r="S90" i="1"/>
  <c r="K90" i="1"/>
  <c r="O90" i="1" s="1"/>
  <c r="J90" i="1"/>
  <c r="N90" i="1" s="1"/>
  <c r="E90" i="1"/>
  <c r="AF90" i="1" s="1"/>
  <c r="D90" i="1"/>
  <c r="B90" i="1"/>
  <c r="A90" i="1"/>
  <c r="C90" i="1" s="1"/>
  <c r="P90" i="1" s="1"/>
  <c r="AD89" i="1"/>
  <c r="AC89" i="1"/>
  <c r="T89" i="1"/>
  <c r="S89" i="1"/>
  <c r="L89" i="1"/>
  <c r="K89" i="1"/>
  <c r="J89" i="1"/>
  <c r="N89" i="1" s="1"/>
  <c r="H89" i="1"/>
  <c r="E89" i="1"/>
  <c r="AF89" i="1" s="1"/>
  <c r="D89" i="1"/>
  <c r="B89" i="1"/>
  <c r="A89" i="1"/>
  <c r="C89" i="1" s="1"/>
  <c r="P89" i="1" s="1"/>
  <c r="AD88" i="1"/>
  <c r="T88" i="1"/>
  <c r="S88" i="1"/>
  <c r="K88" i="1"/>
  <c r="O88" i="1" s="1"/>
  <c r="J88" i="1"/>
  <c r="N88" i="1" s="1"/>
  <c r="E88" i="1"/>
  <c r="I88" i="1" s="1"/>
  <c r="D88" i="1"/>
  <c r="B88" i="1"/>
  <c r="A88" i="1"/>
  <c r="C88" i="1" s="1"/>
  <c r="P88" i="1" s="1"/>
  <c r="AD87" i="1"/>
  <c r="AC87" i="1"/>
  <c r="T87" i="1"/>
  <c r="S87" i="1"/>
  <c r="L87" i="1"/>
  <c r="K87" i="1"/>
  <c r="J87" i="1"/>
  <c r="O87" i="1" s="1"/>
  <c r="H87" i="1"/>
  <c r="E87" i="1"/>
  <c r="AF87" i="1" s="1"/>
  <c r="D87" i="1"/>
  <c r="B87" i="1"/>
  <c r="A87" i="1"/>
  <c r="AD86" i="1"/>
  <c r="T86" i="1"/>
  <c r="S86" i="1"/>
  <c r="K86" i="1"/>
  <c r="O86" i="1" s="1"/>
  <c r="J86" i="1"/>
  <c r="I86" i="1"/>
  <c r="E86" i="1"/>
  <c r="D86" i="1"/>
  <c r="B86" i="1"/>
  <c r="A86" i="1"/>
  <c r="C86" i="1" s="1"/>
  <c r="P86" i="1" s="1"/>
  <c r="AD85" i="1"/>
  <c r="AC85" i="1"/>
  <c r="T85" i="1"/>
  <c r="S85" i="1"/>
  <c r="N85" i="1"/>
  <c r="L85" i="1"/>
  <c r="K85" i="1"/>
  <c r="J85" i="1"/>
  <c r="O85" i="1" s="1"/>
  <c r="H85" i="1"/>
  <c r="E85" i="1"/>
  <c r="AF85" i="1" s="1"/>
  <c r="D85" i="1"/>
  <c r="B85" i="1"/>
  <c r="A85" i="1"/>
  <c r="C85" i="1" s="1"/>
  <c r="P85" i="1" s="1"/>
  <c r="AD84" i="1"/>
  <c r="T84" i="1"/>
  <c r="S84" i="1"/>
  <c r="K84" i="1"/>
  <c r="O84" i="1" s="1"/>
  <c r="J84" i="1"/>
  <c r="I84" i="1"/>
  <c r="E84" i="1"/>
  <c r="D84" i="1"/>
  <c r="B84" i="1"/>
  <c r="A84" i="1"/>
  <c r="C84" i="1" s="1"/>
  <c r="P84" i="1" s="1"/>
  <c r="AD83" i="1"/>
  <c r="AC83" i="1"/>
  <c r="T83" i="1"/>
  <c r="S83" i="1"/>
  <c r="L83" i="1"/>
  <c r="K83" i="1"/>
  <c r="J83" i="1"/>
  <c r="O83" i="1" s="1"/>
  <c r="H83" i="1"/>
  <c r="E83" i="1"/>
  <c r="AF83" i="1" s="1"/>
  <c r="D83" i="1"/>
  <c r="B83" i="1"/>
  <c r="A83" i="1"/>
  <c r="C83" i="1" s="1"/>
  <c r="P83" i="1" s="1"/>
  <c r="AD82" i="1"/>
  <c r="T82" i="1"/>
  <c r="S82" i="1"/>
  <c r="K82" i="1"/>
  <c r="O82" i="1" s="1"/>
  <c r="J82" i="1"/>
  <c r="N82" i="1" s="1"/>
  <c r="E82" i="1"/>
  <c r="L82" i="1" s="1"/>
  <c r="D82" i="1"/>
  <c r="B82" i="1"/>
  <c r="A82" i="1"/>
  <c r="C82" i="1" s="1"/>
  <c r="P82" i="1" s="1"/>
  <c r="AD81" i="1"/>
  <c r="AC81" i="1"/>
  <c r="T81" i="1"/>
  <c r="S81" i="1"/>
  <c r="L81" i="1"/>
  <c r="K81" i="1"/>
  <c r="J81" i="1"/>
  <c r="O81" i="1" s="1"/>
  <c r="H81" i="1"/>
  <c r="E81" i="1"/>
  <c r="AF81" i="1" s="1"/>
  <c r="D81" i="1"/>
  <c r="B81" i="1"/>
  <c r="A81" i="1"/>
  <c r="C81" i="1" s="1"/>
  <c r="P81" i="1" s="1"/>
  <c r="AD80" i="1"/>
  <c r="T80" i="1"/>
  <c r="S80" i="1"/>
  <c r="K80" i="1"/>
  <c r="O80" i="1" s="1"/>
  <c r="J80" i="1"/>
  <c r="N80" i="1" s="1"/>
  <c r="E80" i="1"/>
  <c r="L80" i="1" s="1"/>
  <c r="D80" i="1"/>
  <c r="B80" i="1"/>
  <c r="A80" i="1"/>
  <c r="C80" i="1" s="1"/>
  <c r="P80" i="1" s="1"/>
  <c r="AD79" i="1"/>
  <c r="AC79" i="1"/>
  <c r="T79" i="1"/>
  <c r="S79" i="1"/>
  <c r="L79" i="1"/>
  <c r="K79" i="1"/>
  <c r="J79" i="1"/>
  <c r="O79" i="1" s="1"/>
  <c r="H79" i="1"/>
  <c r="E79" i="1"/>
  <c r="AF79" i="1" s="1"/>
  <c r="D79" i="1"/>
  <c r="B79" i="1"/>
  <c r="A79" i="1"/>
  <c r="C79" i="1" s="1"/>
  <c r="P79" i="1" s="1"/>
  <c r="AD78" i="1"/>
  <c r="T78" i="1"/>
  <c r="S78" i="1"/>
  <c r="K78" i="1"/>
  <c r="O78" i="1" s="1"/>
  <c r="J78" i="1"/>
  <c r="N78" i="1" s="1"/>
  <c r="E78" i="1"/>
  <c r="L78" i="1" s="1"/>
  <c r="D78" i="1"/>
  <c r="B78" i="1"/>
  <c r="A78" i="1"/>
  <c r="C78" i="1" s="1"/>
  <c r="P78" i="1" s="1"/>
  <c r="AD77" i="1"/>
  <c r="AC77" i="1"/>
  <c r="T77" i="1"/>
  <c r="S77" i="1"/>
  <c r="L77" i="1"/>
  <c r="K77" i="1"/>
  <c r="J77" i="1"/>
  <c r="O77" i="1" s="1"/>
  <c r="H77" i="1"/>
  <c r="E77" i="1"/>
  <c r="AF77" i="1" s="1"/>
  <c r="D77" i="1"/>
  <c r="B77" i="1"/>
  <c r="A77" i="1"/>
  <c r="C77" i="1" s="1"/>
  <c r="P77" i="1" s="1"/>
  <c r="AD76" i="1"/>
  <c r="T76" i="1"/>
  <c r="S76" i="1"/>
  <c r="K76" i="1"/>
  <c r="O76" i="1" s="1"/>
  <c r="J76" i="1"/>
  <c r="N76" i="1" s="1"/>
  <c r="E76" i="1"/>
  <c r="L76" i="1" s="1"/>
  <c r="D76" i="1"/>
  <c r="B76" i="1"/>
  <c r="A76" i="1"/>
  <c r="C76" i="1" s="1"/>
  <c r="P76" i="1" s="1"/>
  <c r="AD75" i="1"/>
  <c r="AC75" i="1"/>
  <c r="T75" i="1"/>
  <c r="S75" i="1"/>
  <c r="L75" i="1"/>
  <c r="K75" i="1"/>
  <c r="J75" i="1"/>
  <c r="O75" i="1" s="1"/>
  <c r="H75" i="1"/>
  <c r="E75" i="1"/>
  <c r="AF75" i="1" s="1"/>
  <c r="D75" i="1"/>
  <c r="B75" i="1"/>
  <c r="A75" i="1"/>
  <c r="C75" i="1" s="1"/>
  <c r="P75" i="1" s="1"/>
  <c r="AD74" i="1"/>
  <c r="T74" i="1"/>
  <c r="S74" i="1"/>
  <c r="K74" i="1"/>
  <c r="O74" i="1" s="1"/>
  <c r="J74" i="1"/>
  <c r="N74" i="1" s="1"/>
  <c r="E74" i="1"/>
  <c r="L74" i="1" s="1"/>
  <c r="D74" i="1"/>
  <c r="B74" i="1"/>
  <c r="A74" i="1"/>
  <c r="C74" i="1" s="1"/>
  <c r="P74" i="1" s="1"/>
  <c r="AD73" i="1"/>
  <c r="AC73" i="1"/>
  <c r="T73" i="1"/>
  <c r="S73" i="1"/>
  <c r="L73" i="1"/>
  <c r="K73" i="1"/>
  <c r="J73" i="1"/>
  <c r="O73" i="1" s="1"/>
  <c r="H73" i="1"/>
  <c r="E73" i="1"/>
  <c r="AF73" i="1" s="1"/>
  <c r="D73" i="1"/>
  <c r="B73" i="1"/>
  <c r="A73" i="1"/>
  <c r="C73" i="1" s="1"/>
  <c r="P73" i="1" s="1"/>
  <c r="AD72" i="1"/>
  <c r="T72" i="1"/>
  <c r="S72" i="1"/>
  <c r="K72" i="1"/>
  <c r="O72" i="1" s="1"/>
  <c r="J72" i="1"/>
  <c r="N72" i="1" s="1"/>
  <c r="E72" i="1"/>
  <c r="L72" i="1" s="1"/>
  <c r="D72" i="1"/>
  <c r="B72" i="1"/>
  <c r="A72" i="1"/>
  <c r="C72" i="1" s="1"/>
  <c r="P72" i="1" s="1"/>
  <c r="AD71" i="1"/>
  <c r="AC71" i="1"/>
  <c r="T71" i="1"/>
  <c r="S71" i="1"/>
  <c r="L71" i="1"/>
  <c r="K71" i="1"/>
  <c r="J71" i="1"/>
  <c r="O71" i="1" s="1"/>
  <c r="H71" i="1"/>
  <c r="E71" i="1"/>
  <c r="AF71" i="1" s="1"/>
  <c r="D71" i="1"/>
  <c r="B71" i="1"/>
  <c r="A71" i="1"/>
  <c r="C71" i="1" s="1"/>
  <c r="P71" i="1" s="1"/>
  <c r="AD70" i="1"/>
  <c r="T70" i="1"/>
  <c r="S70" i="1"/>
  <c r="K70" i="1"/>
  <c r="O70" i="1" s="1"/>
  <c r="J70" i="1"/>
  <c r="N70" i="1" s="1"/>
  <c r="E70" i="1"/>
  <c r="L70" i="1" s="1"/>
  <c r="D70" i="1"/>
  <c r="B70" i="1"/>
  <c r="A70" i="1"/>
  <c r="C70" i="1" s="1"/>
  <c r="P70" i="1" s="1"/>
  <c r="AD69" i="1"/>
  <c r="AC69" i="1"/>
  <c r="T69" i="1"/>
  <c r="S69" i="1"/>
  <c r="L69" i="1"/>
  <c r="K69" i="1"/>
  <c r="J69" i="1"/>
  <c r="O69" i="1" s="1"/>
  <c r="H69" i="1"/>
  <c r="E69" i="1"/>
  <c r="AF69" i="1" s="1"/>
  <c r="D69" i="1"/>
  <c r="B69" i="1"/>
  <c r="A69" i="1"/>
  <c r="C69" i="1" s="1"/>
  <c r="P69" i="1" s="1"/>
  <c r="AD68" i="1"/>
  <c r="T68" i="1"/>
  <c r="S68" i="1"/>
  <c r="K68" i="1"/>
  <c r="O68" i="1" s="1"/>
  <c r="J68" i="1"/>
  <c r="N68" i="1" s="1"/>
  <c r="E68" i="1"/>
  <c r="L68" i="1" s="1"/>
  <c r="D68" i="1"/>
  <c r="B68" i="1"/>
  <c r="A68" i="1"/>
  <c r="C68" i="1" s="1"/>
  <c r="P68" i="1" s="1"/>
  <c r="AD67" i="1"/>
  <c r="AC67" i="1"/>
  <c r="T67" i="1"/>
  <c r="S67" i="1"/>
  <c r="L67" i="1"/>
  <c r="K67" i="1"/>
  <c r="J67" i="1"/>
  <c r="O67" i="1" s="1"/>
  <c r="H67" i="1"/>
  <c r="E67" i="1"/>
  <c r="AF67" i="1" s="1"/>
  <c r="D67" i="1"/>
  <c r="B67" i="1"/>
  <c r="A67" i="1"/>
  <c r="C67" i="1" s="1"/>
  <c r="P67" i="1" s="1"/>
  <c r="AD66" i="1"/>
  <c r="T66" i="1"/>
  <c r="S66" i="1"/>
  <c r="K66" i="1"/>
  <c r="O66" i="1" s="1"/>
  <c r="J66" i="1"/>
  <c r="N66" i="1" s="1"/>
  <c r="E66" i="1"/>
  <c r="L66" i="1" s="1"/>
  <c r="D66" i="1"/>
  <c r="B66" i="1"/>
  <c r="A66" i="1"/>
  <c r="C66" i="1" s="1"/>
  <c r="P66" i="1" s="1"/>
  <c r="AD65" i="1"/>
  <c r="AC65" i="1"/>
  <c r="T65" i="1"/>
  <c r="S65" i="1"/>
  <c r="L65" i="1"/>
  <c r="K65" i="1"/>
  <c r="J65" i="1"/>
  <c r="O65" i="1" s="1"/>
  <c r="H65" i="1"/>
  <c r="E65" i="1"/>
  <c r="AF65" i="1" s="1"/>
  <c r="D65" i="1"/>
  <c r="B65" i="1"/>
  <c r="A65" i="1"/>
  <c r="C65" i="1" s="1"/>
  <c r="P65" i="1" s="1"/>
  <c r="AD64" i="1"/>
  <c r="T64" i="1"/>
  <c r="S64" i="1"/>
  <c r="K64" i="1"/>
  <c r="O64" i="1" s="1"/>
  <c r="J64" i="1"/>
  <c r="N64" i="1" s="1"/>
  <c r="E64" i="1"/>
  <c r="L64" i="1" s="1"/>
  <c r="D64" i="1"/>
  <c r="B64" i="1"/>
  <c r="A64" i="1"/>
  <c r="C64" i="1" s="1"/>
  <c r="P64" i="1" s="1"/>
  <c r="AD63" i="1"/>
  <c r="AC63" i="1"/>
  <c r="T63" i="1"/>
  <c r="S63" i="1"/>
  <c r="L63" i="1"/>
  <c r="K63" i="1"/>
  <c r="J63" i="1"/>
  <c r="O63" i="1" s="1"/>
  <c r="H63" i="1"/>
  <c r="E63" i="1"/>
  <c r="AF63" i="1" s="1"/>
  <c r="D63" i="1"/>
  <c r="B63" i="1"/>
  <c r="A63" i="1"/>
  <c r="C63" i="1" s="1"/>
  <c r="P63" i="1" s="1"/>
  <c r="AD62" i="1"/>
  <c r="T62" i="1"/>
  <c r="S62" i="1"/>
  <c r="K62" i="1"/>
  <c r="O62" i="1" s="1"/>
  <c r="J62" i="1"/>
  <c r="N62" i="1" s="1"/>
  <c r="E62" i="1"/>
  <c r="L62" i="1" s="1"/>
  <c r="D62" i="1"/>
  <c r="B62" i="1"/>
  <c r="A62" i="1"/>
  <c r="C62" i="1" s="1"/>
  <c r="P62" i="1" s="1"/>
  <c r="AD61" i="1"/>
  <c r="AC61" i="1"/>
  <c r="T61" i="1"/>
  <c r="S61" i="1"/>
  <c r="L61" i="1"/>
  <c r="K61" i="1"/>
  <c r="J61" i="1"/>
  <c r="O61" i="1" s="1"/>
  <c r="H61" i="1"/>
  <c r="E61" i="1"/>
  <c r="AF61" i="1" s="1"/>
  <c r="D61" i="1"/>
  <c r="B61" i="1"/>
  <c r="A61" i="1"/>
  <c r="C61" i="1" s="1"/>
  <c r="P61" i="1" s="1"/>
  <c r="AD60" i="1"/>
  <c r="T60" i="1"/>
  <c r="S60" i="1"/>
  <c r="K60" i="1"/>
  <c r="O60" i="1" s="1"/>
  <c r="J60" i="1"/>
  <c r="N60" i="1" s="1"/>
  <c r="E60" i="1"/>
  <c r="L60" i="1" s="1"/>
  <c r="D60" i="1"/>
  <c r="B60" i="1"/>
  <c r="A60" i="1"/>
  <c r="C60" i="1" s="1"/>
  <c r="P60" i="1" s="1"/>
  <c r="AD59" i="1"/>
  <c r="AC59" i="1"/>
  <c r="T59" i="1"/>
  <c r="S59" i="1"/>
  <c r="L59" i="1"/>
  <c r="K59" i="1"/>
  <c r="J59" i="1"/>
  <c r="O59" i="1" s="1"/>
  <c r="H59" i="1"/>
  <c r="E59" i="1"/>
  <c r="AF59" i="1" s="1"/>
  <c r="D59" i="1"/>
  <c r="B59" i="1"/>
  <c r="A59" i="1"/>
  <c r="C59" i="1" s="1"/>
  <c r="P59" i="1" s="1"/>
  <c r="AD58" i="1"/>
  <c r="T58" i="1"/>
  <c r="S58" i="1"/>
  <c r="K58" i="1"/>
  <c r="O58" i="1" s="1"/>
  <c r="J58" i="1"/>
  <c r="N58" i="1" s="1"/>
  <c r="E58" i="1"/>
  <c r="L58" i="1" s="1"/>
  <c r="D58" i="1"/>
  <c r="B58" i="1"/>
  <c r="A58" i="1"/>
  <c r="C58" i="1" s="1"/>
  <c r="P58" i="1" s="1"/>
  <c r="AD57" i="1"/>
  <c r="AC57" i="1"/>
  <c r="T57" i="1"/>
  <c r="S57" i="1"/>
  <c r="L57" i="1"/>
  <c r="K57" i="1"/>
  <c r="J57" i="1"/>
  <c r="O57" i="1" s="1"/>
  <c r="H57" i="1"/>
  <c r="E57" i="1"/>
  <c r="AF57" i="1" s="1"/>
  <c r="D57" i="1"/>
  <c r="B57" i="1"/>
  <c r="A57" i="1"/>
  <c r="C57" i="1" s="1"/>
  <c r="P57" i="1" s="1"/>
  <c r="AD56" i="1"/>
  <c r="T56" i="1"/>
  <c r="S56" i="1"/>
  <c r="K56" i="1"/>
  <c r="O56" i="1" s="1"/>
  <c r="J56" i="1"/>
  <c r="N56" i="1" s="1"/>
  <c r="E56" i="1"/>
  <c r="L56" i="1" s="1"/>
  <c r="D56" i="1"/>
  <c r="B56" i="1"/>
  <c r="A56" i="1"/>
  <c r="C56" i="1" s="1"/>
  <c r="P56" i="1" s="1"/>
  <c r="AD55" i="1"/>
  <c r="AC55" i="1"/>
  <c r="T55" i="1"/>
  <c r="S55" i="1"/>
  <c r="L55" i="1"/>
  <c r="K55" i="1"/>
  <c r="J55" i="1"/>
  <c r="O55" i="1" s="1"/>
  <c r="H55" i="1"/>
  <c r="E55" i="1"/>
  <c r="AF55" i="1" s="1"/>
  <c r="D55" i="1"/>
  <c r="B55" i="1"/>
  <c r="A55" i="1"/>
  <c r="C55" i="1" s="1"/>
  <c r="P55" i="1" s="1"/>
  <c r="AD54" i="1"/>
  <c r="T54" i="1"/>
  <c r="S54" i="1"/>
  <c r="K54" i="1"/>
  <c r="O54" i="1" s="1"/>
  <c r="J54" i="1"/>
  <c r="N54" i="1" s="1"/>
  <c r="E54" i="1"/>
  <c r="L54" i="1" s="1"/>
  <c r="D54" i="1"/>
  <c r="B54" i="1"/>
  <c r="A54" i="1"/>
  <c r="C54" i="1" s="1"/>
  <c r="P54" i="1" s="1"/>
  <c r="AD53" i="1"/>
  <c r="AC53" i="1"/>
  <c r="T53" i="1"/>
  <c r="S53" i="1"/>
  <c r="L53" i="1"/>
  <c r="K53" i="1"/>
  <c r="J53" i="1"/>
  <c r="O53" i="1" s="1"/>
  <c r="H53" i="1"/>
  <c r="E53" i="1"/>
  <c r="AF53" i="1" s="1"/>
  <c r="D53" i="1"/>
  <c r="B53" i="1"/>
  <c r="A53" i="1"/>
  <c r="C53" i="1" s="1"/>
  <c r="P53" i="1" s="1"/>
  <c r="AD52" i="1"/>
  <c r="T52" i="1"/>
  <c r="S52" i="1"/>
  <c r="K52" i="1"/>
  <c r="O52" i="1" s="1"/>
  <c r="J52" i="1"/>
  <c r="N52" i="1" s="1"/>
  <c r="E52" i="1"/>
  <c r="L52" i="1" s="1"/>
  <c r="D52" i="1"/>
  <c r="B52" i="1"/>
  <c r="A52" i="1"/>
  <c r="C52" i="1" s="1"/>
  <c r="P52" i="1" s="1"/>
  <c r="AD51" i="1"/>
  <c r="AC51" i="1"/>
  <c r="T51" i="1"/>
  <c r="S51" i="1"/>
  <c r="L51" i="1"/>
  <c r="K51" i="1"/>
  <c r="J51" i="1"/>
  <c r="O51" i="1" s="1"/>
  <c r="H51" i="1"/>
  <c r="E51" i="1"/>
  <c r="AF51" i="1" s="1"/>
  <c r="D51" i="1"/>
  <c r="B51" i="1"/>
  <c r="A51" i="1"/>
  <c r="C51" i="1" s="1"/>
  <c r="P51" i="1" s="1"/>
  <c r="AD50" i="1"/>
  <c r="T50" i="1"/>
  <c r="S50" i="1"/>
  <c r="K50" i="1"/>
  <c r="O50" i="1" s="1"/>
  <c r="J50" i="1"/>
  <c r="N50" i="1" s="1"/>
  <c r="E50" i="1"/>
  <c r="L50" i="1" s="1"/>
  <c r="D50" i="1"/>
  <c r="B50" i="1"/>
  <c r="A50" i="1"/>
  <c r="C50" i="1" s="1"/>
  <c r="P50" i="1" s="1"/>
  <c r="AD49" i="1"/>
  <c r="AC49" i="1"/>
  <c r="T49" i="1"/>
  <c r="S49" i="1"/>
  <c r="L49" i="1"/>
  <c r="K49" i="1"/>
  <c r="J49" i="1"/>
  <c r="O49" i="1" s="1"/>
  <c r="H49" i="1"/>
  <c r="E49" i="1"/>
  <c r="AF49" i="1" s="1"/>
  <c r="D49" i="1"/>
  <c r="B49" i="1"/>
  <c r="A49" i="1"/>
  <c r="C49" i="1" s="1"/>
  <c r="P49" i="1" s="1"/>
  <c r="AD48" i="1"/>
  <c r="T48" i="1"/>
  <c r="S48" i="1"/>
  <c r="K48" i="1"/>
  <c r="O48" i="1" s="1"/>
  <c r="J48" i="1"/>
  <c r="N48" i="1" s="1"/>
  <c r="E48" i="1"/>
  <c r="L48" i="1" s="1"/>
  <c r="D48" i="1"/>
  <c r="B48" i="1"/>
  <c r="A48" i="1"/>
  <c r="C48" i="1" s="1"/>
  <c r="P48" i="1" s="1"/>
  <c r="AD47" i="1"/>
  <c r="AC47" i="1"/>
  <c r="T47" i="1"/>
  <c r="S47" i="1"/>
  <c r="L47" i="1"/>
  <c r="K47" i="1"/>
  <c r="J47" i="1"/>
  <c r="O47" i="1" s="1"/>
  <c r="H47" i="1"/>
  <c r="E47" i="1"/>
  <c r="AF47" i="1" s="1"/>
  <c r="D47" i="1"/>
  <c r="B47" i="1"/>
  <c r="A47" i="1"/>
  <c r="C47" i="1" s="1"/>
  <c r="P47" i="1" s="1"/>
  <c r="AD46" i="1"/>
  <c r="T46" i="1"/>
  <c r="S46" i="1"/>
  <c r="K46" i="1"/>
  <c r="O46" i="1" s="1"/>
  <c r="J46" i="1"/>
  <c r="N46" i="1" s="1"/>
  <c r="E46" i="1"/>
  <c r="L46" i="1" s="1"/>
  <c r="D46" i="1"/>
  <c r="B46" i="1"/>
  <c r="A46" i="1"/>
  <c r="C46" i="1" s="1"/>
  <c r="P46" i="1" s="1"/>
  <c r="AD45" i="1"/>
  <c r="AC45" i="1"/>
  <c r="T45" i="1"/>
  <c r="S45" i="1"/>
  <c r="L45" i="1"/>
  <c r="K45" i="1"/>
  <c r="J45" i="1"/>
  <c r="O45" i="1" s="1"/>
  <c r="H45" i="1"/>
  <c r="E45" i="1"/>
  <c r="AF45" i="1" s="1"/>
  <c r="D45" i="1"/>
  <c r="B45" i="1"/>
  <c r="A45" i="1"/>
  <c r="C45" i="1" s="1"/>
  <c r="P45" i="1" s="1"/>
  <c r="AD44" i="1"/>
  <c r="T44" i="1"/>
  <c r="S44" i="1"/>
  <c r="K44" i="1"/>
  <c r="O44" i="1" s="1"/>
  <c r="J44" i="1"/>
  <c r="N44" i="1" s="1"/>
  <c r="E44" i="1"/>
  <c r="L44" i="1" s="1"/>
  <c r="D44" i="1"/>
  <c r="B44" i="1"/>
  <c r="A44" i="1"/>
  <c r="C44" i="1" s="1"/>
  <c r="P44" i="1" s="1"/>
  <c r="AD43" i="1"/>
  <c r="AC43" i="1"/>
  <c r="T43" i="1"/>
  <c r="S43" i="1"/>
  <c r="L43" i="1"/>
  <c r="K43" i="1"/>
  <c r="J43" i="1"/>
  <c r="O43" i="1" s="1"/>
  <c r="H43" i="1"/>
  <c r="E43" i="1"/>
  <c r="AF43" i="1" s="1"/>
  <c r="D43" i="1"/>
  <c r="B43" i="1"/>
  <c r="A43" i="1"/>
  <c r="C43" i="1" s="1"/>
  <c r="P43" i="1" s="1"/>
  <c r="AD42" i="1"/>
  <c r="T42" i="1"/>
  <c r="S42" i="1"/>
  <c r="K42" i="1"/>
  <c r="O42" i="1" s="1"/>
  <c r="J42" i="1"/>
  <c r="N42" i="1" s="1"/>
  <c r="E42" i="1"/>
  <c r="L42" i="1" s="1"/>
  <c r="D42" i="1"/>
  <c r="B42" i="1"/>
  <c r="A42" i="1"/>
  <c r="C42" i="1" s="1"/>
  <c r="P42" i="1" s="1"/>
  <c r="AD41" i="1"/>
  <c r="AC41" i="1"/>
  <c r="T41" i="1"/>
  <c r="S41" i="1"/>
  <c r="L41" i="1"/>
  <c r="K41" i="1"/>
  <c r="J41" i="1"/>
  <c r="O41" i="1" s="1"/>
  <c r="H41" i="1"/>
  <c r="E41" i="1"/>
  <c r="AF41" i="1" s="1"/>
  <c r="D41" i="1"/>
  <c r="B41" i="1"/>
  <c r="A41" i="1"/>
  <c r="C41" i="1" s="1"/>
  <c r="P41" i="1" s="1"/>
  <c r="AD40" i="1"/>
  <c r="T40" i="1"/>
  <c r="S40" i="1"/>
  <c r="K40" i="1"/>
  <c r="O40" i="1" s="1"/>
  <c r="J40" i="1"/>
  <c r="N40" i="1" s="1"/>
  <c r="E40" i="1"/>
  <c r="L40" i="1" s="1"/>
  <c r="D40" i="1"/>
  <c r="B40" i="1"/>
  <c r="A40" i="1"/>
  <c r="C40" i="1" s="1"/>
  <c r="P40" i="1" s="1"/>
  <c r="AD39" i="1"/>
  <c r="AC39" i="1"/>
  <c r="T39" i="1"/>
  <c r="S39" i="1"/>
  <c r="N39" i="1"/>
  <c r="L39" i="1"/>
  <c r="K39" i="1"/>
  <c r="J39" i="1"/>
  <c r="O39" i="1" s="1"/>
  <c r="H39" i="1"/>
  <c r="E39" i="1"/>
  <c r="AF39" i="1" s="1"/>
  <c r="D39" i="1"/>
  <c r="B39" i="1"/>
  <c r="A39" i="1"/>
  <c r="C39" i="1" s="1"/>
  <c r="P39" i="1" s="1"/>
  <c r="AD38" i="1"/>
  <c r="T38" i="1"/>
  <c r="S38" i="1"/>
  <c r="K38" i="1"/>
  <c r="O38" i="1" s="1"/>
  <c r="J38" i="1"/>
  <c r="I38" i="1"/>
  <c r="E38" i="1"/>
  <c r="D38" i="1"/>
  <c r="B38" i="1"/>
  <c r="A38" i="1"/>
  <c r="C38" i="1" s="1"/>
  <c r="P38" i="1" s="1"/>
  <c r="AD37" i="1"/>
  <c r="AC37" i="1"/>
  <c r="T37" i="1"/>
  <c r="S37" i="1"/>
  <c r="N37" i="1"/>
  <c r="L37" i="1"/>
  <c r="K37" i="1"/>
  <c r="J37" i="1"/>
  <c r="O37" i="1" s="1"/>
  <c r="H37" i="1"/>
  <c r="E37" i="1"/>
  <c r="AF37" i="1" s="1"/>
  <c r="D37" i="1"/>
  <c r="B37" i="1"/>
  <c r="A37" i="1"/>
  <c r="C37" i="1" s="1"/>
  <c r="P37" i="1" s="1"/>
  <c r="AD36" i="1"/>
  <c r="T36" i="1"/>
  <c r="S36" i="1"/>
  <c r="K36" i="1"/>
  <c r="O36" i="1" s="1"/>
  <c r="J36" i="1"/>
  <c r="I36" i="1"/>
  <c r="E36" i="1"/>
  <c r="D36" i="1"/>
  <c r="B36" i="1"/>
  <c r="A36" i="1"/>
  <c r="C36" i="1" s="1"/>
  <c r="P36" i="1" s="1"/>
  <c r="AD35" i="1"/>
  <c r="AC35" i="1"/>
  <c r="T35" i="1"/>
  <c r="S35" i="1"/>
  <c r="N35" i="1"/>
  <c r="L35" i="1"/>
  <c r="K35" i="1"/>
  <c r="J35" i="1"/>
  <c r="O35" i="1" s="1"/>
  <c r="H35" i="1"/>
  <c r="E35" i="1"/>
  <c r="AF35" i="1" s="1"/>
  <c r="D35" i="1"/>
  <c r="B35" i="1"/>
  <c r="A35" i="1"/>
  <c r="C35" i="1" s="1"/>
  <c r="P35" i="1" s="1"/>
  <c r="AD34" i="1"/>
  <c r="T34" i="1"/>
  <c r="S34" i="1"/>
  <c r="K34" i="1"/>
  <c r="O34" i="1" s="1"/>
  <c r="J34" i="1"/>
  <c r="I34" i="1"/>
  <c r="E34" i="1"/>
  <c r="D34" i="1"/>
  <c r="B34" i="1"/>
  <c r="A34" i="1"/>
  <c r="C34" i="1" s="1"/>
  <c r="P34" i="1" s="1"/>
  <c r="AD33" i="1"/>
  <c r="AC33" i="1"/>
  <c r="T33" i="1"/>
  <c r="S33" i="1"/>
  <c r="N33" i="1"/>
  <c r="L33" i="1"/>
  <c r="K33" i="1"/>
  <c r="J33" i="1"/>
  <c r="O33" i="1" s="1"/>
  <c r="H33" i="1"/>
  <c r="E33" i="1"/>
  <c r="AF33" i="1" s="1"/>
  <c r="D33" i="1"/>
  <c r="B33" i="1"/>
  <c r="A33" i="1"/>
  <c r="C33" i="1" s="1"/>
  <c r="P33" i="1" s="1"/>
  <c r="AD32" i="1"/>
  <c r="T32" i="1"/>
  <c r="S32" i="1"/>
  <c r="K32" i="1"/>
  <c r="O32" i="1" s="1"/>
  <c r="J32" i="1"/>
  <c r="I32" i="1"/>
  <c r="E32" i="1"/>
  <c r="D32" i="1"/>
  <c r="B32" i="1"/>
  <c r="A32" i="1"/>
  <c r="C32" i="1" s="1"/>
  <c r="P32" i="1" s="1"/>
  <c r="AD31" i="1"/>
  <c r="AC31" i="1"/>
  <c r="T31" i="1"/>
  <c r="S31" i="1"/>
  <c r="L31" i="1"/>
  <c r="K31" i="1"/>
  <c r="J31" i="1"/>
  <c r="O31" i="1" s="1"/>
  <c r="H31" i="1"/>
  <c r="E31" i="1"/>
  <c r="AF31" i="1" s="1"/>
  <c r="D31" i="1"/>
  <c r="B31" i="1"/>
  <c r="A31" i="1"/>
  <c r="C31" i="1" s="1"/>
  <c r="P31" i="1" s="1"/>
  <c r="AD30" i="1"/>
  <c r="T30" i="1"/>
  <c r="S30" i="1"/>
  <c r="K30" i="1"/>
  <c r="O30" i="1" s="1"/>
  <c r="J30" i="1"/>
  <c r="N30" i="1" s="1"/>
  <c r="E30" i="1"/>
  <c r="AF30" i="1" s="1"/>
  <c r="D30" i="1"/>
  <c r="B30" i="1"/>
  <c r="A30" i="1"/>
  <c r="C30" i="1" s="1"/>
  <c r="P30" i="1" s="1"/>
  <c r="AD29" i="1"/>
  <c r="AC29" i="1"/>
  <c r="T29" i="1"/>
  <c r="S29" i="1"/>
  <c r="L29" i="1"/>
  <c r="K29" i="1"/>
  <c r="J29" i="1"/>
  <c r="N29" i="1" s="1"/>
  <c r="H29" i="1"/>
  <c r="E29" i="1"/>
  <c r="AF29" i="1" s="1"/>
  <c r="D29" i="1"/>
  <c r="B29" i="1"/>
  <c r="A29" i="1"/>
  <c r="C29" i="1" s="1"/>
  <c r="P29" i="1" s="1"/>
  <c r="AD28" i="1"/>
  <c r="T28" i="1"/>
  <c r="S28" i="1"/>
  <c r="K28" i="1"/>
  <c r="O28" i="1" s="1"/>
  <c r="J28" i="1"/>
  <c r="N28" i="1" s="1"/>
  <c r="E28" i="1"/>
  <c r="AF28" i="1" s="1"/>
  <c r="D28" i="1"/>
  <c r="B28" i="1"/>
  <c r="A28" i="1"/>
  <c r="C28" i="1" s="1"/>
  <c r="P28" i="1" s="1"/>
  <c r="AD27" i="1"/>
  <c r="AC27" i="1"/>
  <c r="T27" i="1"/>
  <c r="S27" i="1"/>
  <c r="L27" i="1"/>
  <c r="K27" i="1"/>
  <c r="J27" i="1"/>
  <c r="N27" i="1" s="1"/>
  <c r="H27" i="1"/>
  <c r="E27" i="1"/>
  <c r="AF27" i="1" s="1"/>
  <c r="D27" i="1"/>
  <c r="B27" i="1"/>
  <c r="A27" i="1"/>
  <c r="C27" i="1" s="1"/>
  <c r="P27" i="1" s="1"/>
  <c r="AD26" i="1"/>
  <c r="T26" i="1"/>
  <c r="S26" i="1"/>
  <c r="K26" i="1"/>
  <c r="O26" i="1" s="1"/>
  <c r="J26" i="1"/>
  <c r="N26" i="1" s="1"/>
  <c r="E26" i="1"/>
  <c r="AF26" i="1" s="1"/>
  <c r="D26" i="1"/>
  <c r="B26" i="1"/>
  <c r="A26" i="1"/>
  <c r="C26" i="1" s="1"/>
  <c r="P26" i="1" s="1"/>
  <c r="AD25" i="1"/>
  <c r="AC25" i="1"/>
  <c r="T25" i="1"/>
  <c r="S25" i="1"/>
  <c r="L25" i="1"/>
  <c r="K25" i="1"/>
  <c r="J25" i="1"/>
  <c r="N25" i="1" s="1"/>
  <c r="H25" i="1"/>
  <c r="E25" i="1"/>
  <c r="AF25" i="1" s="1"/>
  <c r="D25" i="1"/>
  <c r="B25" i="1"/>
  <c r="A25" i="1"/>
  <c r="C25" i="1" s="1"/>
  <c r="P25" i="1" s="1"/>
  <c r="AD24" i="1"/>
  <c r="T24" i="1"/>
  <c r="S24" i="1"/>
  <c r="K24" i="1"/>
  <c r="O24" i="1" s="1"/>
  <c r="J24" i="1"/>
  <c r="N24" i="1" s="1"/>
  <c r="E24" i="1"/>
  <c r="AF24" i="1" s="1"/>
  <c r="D24" i="1"/>
  <c r="B24" i="1"/>
  <c r="A24" i="1"/>
  <c r="C24" i="1" s="1"/>
  <c r="P24" i="1" s="1"/>
  <c r="AD23" i="1"/>
  <c r="AC23" i="1"/>
  <c r="T23" i="1"/>
  <c r="S23" i="1"/>
  <c r="L23" i="1"/>
  <c r="K23" i="1"/>
  <c r="J23" i="1"/>
  <c r="N23" i="1" s="1"/>
  <c r="H23" i="1"/>
  <c r="E23" i="1"/>
  <c r="AF23" i="1" s="1"/>
  <c r="D23" i="1"/>
  <c r="B23" i="1"/>
  <c r="A23" i="1"/>
  <c r="C23" i="1" s="1"/>
  <c r="P23" i="1" s="1"/>
  <c r="AD22" i="1"/>
  <c r="T22" i="1"/>
  <c r="S22" i="1"/>
  <c r="K22" i="1"/>
  <c r="O22" i="1" s="1"/>
  <c r="J22" i="1"/>
  <c r="N22" i="1" s="1"/>
  <c r="E22" i="1"/>
  <c r="AF22" i="1" s="1"/>
  <c r="D22" i="1"/>
  <c r="B22" i="1"/>
  <c r="A22" i="1"/>
  <c r="C22" i="1" s="1"/>
  <c r="P22" i="1" s="1"/>
  <c r="AD21" i="1"/>
  <c r="AC21" i="1"/>
  <c r="T21" i="1"/>
  <c r="S21" i="1"/>
  <c r="L21" i="1"/>
  <c r="K21" i="1"/>
  <c r="J21" i="1"/>
  <c r="N21" i="1" s="1"/>
  <c r="H21" i="1"/>
  <c r="E21" i="1"/>
  <c r="AF21" i="1" s="1"/>
  <c r="D21" i="1"/>
  <c r="B21" i="1"/>
  <c r="A21" i="1"/>
  <c r="C21" i="1" s="1"/>
  <c r="P21" i="1" s="1"/>
  <c r="AD20" i="1"/>
  <c r="T20" i="1"/>
  <c r="S20" i="1"/>
  <c r="K20" i="1"/>
  <c r="O20" i="1" s="1"/>
  <c r="J20" i="1"/>
  <c r="N20" i="1" s="1"/>
  <c r="E20" i="1"/>
  <c r="AF20" i="1" s="1"/>
  <c r="D20" i="1"/>
  <c r="B20" i="1"/>
  <c r="A20" i="1"/>
  <c r="C20" i="1" s="1"/>
  <c r="P20" i="1" s="1"/>
  <c r="AD19" i="1"/>
  <c r="AC19" i="1"/>
  <c r="T19" i="1"/>
  <c r="S19" i="1"/>
  <c r="L19" i="1"/>
  <c r="K19" i="1"/>
  <c r="J19" i="1"/>
  <c r="N19" i="1" s="1"/>
  <c r="H19" i="1"/>
  <c r="E19" i="1"/>
  <c r="AF19" i="1" s="1"/>
  <c r="D19" i="1"/>
  <c r="B19" i="1"/>
  <c r="A19" i="1"/>
  <c r="C19" i="1" s="1"/>
  <c r="P19" i="1" s="1"/>
  <c r="AD18" i="1"/>
  <c r="T18" i="1"/>
  <c r="S18" i="1"/>
  <c r="K18" i="1"/>
  <c r="O18" i="1" s="1"/>
  <c r="J18" i="1"/>
  <c r="N18" i="1" s="1"/>
  <c r="E18" i="1"/>
  <c r="AF18" i="1" s="1"/>
  <c r="D18" i="1"/>
  <c r="B18" i="1"/>
  <c r="A18" i="1"/>
  <c r="C18" i="1" s="1"/>
  <c r="P18" i="1" s="1"/>
  <c r="AD17" i="1"/>
  <c r="AC17" i="1"/>
  <c r="T17" i="1"/>
  <c r="S17" i="1"/>
  <c r="L17" i="1"/>
  <c r="K17" i="1"/>
  <c r="J17" i="1"/>
  <c r="N17" i="1" s="1"/>
  <c r="H17" i="1"/>
  <c r="E17" i="1"/>
  <c r="AF17" i="1" s="1"/>
  <c r="D17" i="1"/>
  <c r="B17" i="1"/>
  <c r="A17" i="1"/>
  <c r="C17" i="1" s="1"/>
  <c r="P17" i="1" s="1"/>
  <c r="AD16" i="1"/>
  <c r="T16" i="1"/>
  <c r="S16" i="1"/>
  <c r="K16" i="1"/>
  <c r="O16" i="1" s="1"/>
  <c r="J16" i="1"/>
  <c r="N16" i="1" s="1"/>
  <c r="E16" i="1"/>
  <c r="AF16" i="1" s="1"/>
  <c r="D16" i="1"/>
  <c r="B16" i="1"/>
  <c r="A16" i="1"/>
  <c r="C16" i="1" s="1"/>
  <c r="P16" i="1" s="1"/>
  <c r="AD15" i="1"/>
  <c r="AC15" i="1"/>
  <c r="T15" i="1"/>
  <c r="S15" i="1"/>
  <c r="L15" i="1"/>
  <c r="K15" i="1"/>
  <c r="J15" i="1"/>
  <c r="N15" i="1" s="1"/>
  <c r="H15" i="1"/>
  <c r="E15" i="1"/>
  <c r="AF15" i="1" s="1"/>
  <c r="D15" i="1"/>
  <c r="B15" i="1"/>
  <c r="A15" i="1"/>
  <c r="C15" i="1" s="1"/>
  <c r="P15" i="1" s="1"/>
  <c r="AD14" i="1"/>
  <c r="T14" i="1"/>
  <c r="S14" i="1"/>
  <c r="K14" i="1"/>
  <c r="O14" i="1" s="1"/>
  <c r="J14" i="1"/>
  <c r="N14" i="1" s="1"/>
  <c r="E14" i="1"/>
  <c r="AF14" i="1" s="1"/>
  <c r="D14" i="1"/>
  <c r="B14" i="1"/>
  <c r="A14" i="1"/>
  <c r="C14" i="1" s="1"/>
  <c r="P14" i="1" s="1"/>
  <c r="AD13" i="1"/>
  <c r="AC13" i="1"/>
  <c r="T13" i="1"/>
  <c r="S13" i="1"/>
  <c r="L13" i="1"/>
  <c r="K13" i="1"/>
  <c r="J13" i="1"/>
  <c r="N13" i="1" s="1"/>
  <c r="H13" i="1"/>
  <c r="E13" i="1"/>
  <c r="AF13" i="1" s="1"/>
  <c r="D13" i="1"/>
  <c r="B13" i="1"/>
  <c r="A13" i="1"/>
  <c r="C13" i="1" s="1"/>
  <c r="P13" i="1" s="1"/>
  <c r="AD12" i="1"/>
  <c r="T12" i="1"/>
  <c r="S12" i="1"/>
  <c r="K12" i="1"/>
  <c r="O12" i="1" s="1"/>
  <c r="J12" i="1"/>
  <c r="N12" i="1" s="1"/>
  <c r="E12" i="1"/>
  <c r="M12" i="1" s="1"/>
  <c r="D12" i="1"/>
  <c r="B12" i="1"/>
  <c r="A12" i="1"/>
  <c r="C12" i="1" s="1"/>
  <c r="P12" i="1" s="1"/>
  <c r="AD11" i="1"/>
  <c r="AC11" i="1"/>
  <c r="T11" i="1"/>
  <c r="S11" i="1"/>
  <c r="L11" i="1"/>
  <c r="K11" i="1"/>
  <c r="J11" i="1"/>
  <c r="O11" i="1" s="1"/>
  <c r="H11" i="1"/>
  <c r="E11" i="1"/>
  <c r="AF11" i="1" s="1"/>
  <c r="D11" i="1"/>
  <c r="B11" i="1"/>
  <c r="A11" i="1"/>
  <c r="C11" i="1" s="1"/>
  <c r="P11" i="1" s="1"/>
  <c r="AD10" i="1"/>
  <c r="T10" i="1"/>
  <c r="S10" i="1"/>
  <c r="K10" i="1"/>
  <c r="O10" i="1" s="1"/>
  <c r="J10" i="1"/>
  <c r="N10" i="1" s="1"/>
  <c r="E10" i="1"/>
  <c r="M10" i="1" s="1"/>
  <c r="D10" i="1"/>
  <c r="B10" i="1"/>
  <c r="A10" i="1"/>
  <c r="C10" i="1" s="1"/>
  <c r="P10" i="1" s="1"/>
  <c r="AD9" i="1"/>
  <c r="AC9" i="1"/>
  <c r="T9" i="1"/>
  <c r="S9" i="1"/>
  <c r="L9" i="1"/>
  <c r="K9" i="1"/>
  <c r="J9" i="1"/>
  <c r="O9" i="1" s="1"/>
  <c r="H9" i="1"/>
  <c r="E9" i="1"/>
  <c r="AF9" i="1" s="1"/>
  <c r="D9" i="1"/>
  <c r="B9" i="1"/>
  <c r="A9" i="1"/>
  <c r="C9" i="1" s="1"/>
  <c r="P9" i="1" s="1"/>
  <c r="AD8" i="1"/>
  <c r="T8" i="1"/>
  <c r="S8" i="1"/>
  <c r="K8" i="1"/>
  <c r="O8" i="1" s="1"/>
  <c r="J8" i="1"/>
  <c r="N8" i="1" s="1"/>
  <c r="E8" i="1"/>
  <c r="AF8" i="1" s="1"/>
  <c r="D8" i="1"/>
  <c r="B8" i="1"/>
  <c r="A8" i="1"/>
  <c r="C8" i="1" s="1"/>
  <c r="P8" i="1" s="1"/>
  <c r="AD7" i="1"/>
  <c r="AC7" i="1"/>
  <c r="T7" i="1"/>
  <c r="S7" i="1"/>
  <c r="L7" i="1"/>
  <c r="K7" i="1"/>
  <c r="J7" i="1"/>
  <c r="N7" i="1" s="1"/>
  <c r="H7" i="1"/>
  <c r="E7" i="1"/>
  <c r="AF7" i="1" s="1"/>
  <c r="D7" i="1"/>
  <c r="B7" i="1"/>
  <c r="A7" i="1"/>
  <c r="C7" i="1" s="1"/>
  <c r="P7" i="1" s="1"/>
  <c r="AD6" i="1"/>
  <c r="AE6" i="1" s="1"/>
  <c r="Q6" i="1" s="1"/>
  <c r="T6" i="1"/>
  <c r="S6" i="1"/>
  <c r="K6" i="1"/>
  <c r="O6" i="1" s="1"/>
  <c r="J6" i="1"/>
  <c r="N6" i="1" s="1"/>
  <c r="E6" i="1"/>
  <c r="AF6" i="1" s="1"/>
  <c r="D6" i="1"/>
  <c r="B6" i="1"/>
  <c r="A6" i="1"/>
  <c r="C6" i="1" s="1"/>
  <c r="P6" i="1" s="1"/>
  <c r="AE5" i="1"/>
  <c r="AD5" i="1"/>
  <c r="AC5" i="1"/>
  <c r="T5" i="1"/>
  <c r="S5" i="1"/>
  <c r="L5" i="1"/>
  <c r="K5" i="1"/>
  <c r="J5" i="1"/>
  <c r="O5" i="1" s="1"/>
  <c r="H5" i="1"/>
  <c r="E5" i="1"/>
  <c r="AF5" i="1" s="1"/>
  <c r="D5" i="1"/>
  <c r="B5" i="1"/>
  <c r="A5" i="1"/>
  <c r="C5" i="1" s="1"/>
  <c r="P5" i="1" s="1"/>
  <c r="AD4" i="1"/>
  <c r="AE4" i="1" s="1"/>
  <c r="Q4" i="1" s="1"/>
  <c r="T4" i="1"/>
  <c r="S4" i="1"/>
  <c r="K4" i="1"/>
  <c r="O4" i="1" s="1"/>
  <c r="J4" i="1"/>
  <c r="N4" i="1" s="1"/>
  <c r="E4" i="1"/>
  <c r="AF4" i="1" s="1"/>
  <c r="D4" i="1"/>
  <c r="B4" i="1"/>
  <c r="A4" i="1"/>
  <c r="C4" i="1" s="1"/>
  <c r="P4" i="1" s="1"/>
  <c r="AE3" i="1"/>
  <c r="AD3" i="1"/>
  <c r="AC3" i="1"/>
  <c r="T3" i="1"/>
  <c r="S3" i="1"/>
  <c r="L3" i="1"/>
  <c r="K3" i="1"/>
  <c r="J3" i="1"/>
  <c r="O3" i="1" s="1"/>
  <c r="H3" i="1"/>
  <c r="E3" i="1"/>
  <c r="AF3" i="1" s="1"/>
  <c r="D3" i="1"/>
  <c r="B3" i="1"/>
  <c r="A3" i="1"/>
  <c r="C3" i="1" s="1"/>
  <c r="P3" i="1" s="1"/>
  <c r="AE2" i="1"/>
  <c r="Q2" i="1" s="1"/>
  <c r="Q3" i="1" l="1"/>
  <c r="Q5" i="1"/>
  <c r="N3" i="1"/>
  <c r="M4" i="1"/>
  <c r="N5" i="1"/>
  <c r="M8" i="1"/>
  <c r="N9" i="1"/>
  <c r="I10" i="1"/>
  <c r="AF10" i="1"/>
  <c r="N11" i="1"/>
  <c r="AF12" i="1"/>
  <c r="I3" i="1"/>
  <c r="M3" i="1"/>
  <c r="H4" i="1"/>
  <c r="L4" i="1"/>
  <c r="AC4" i="1"/>
  <c r="AE10" i="1" s="1"/>
  <c r="Q10" i="1" s="1"/>
  <c r="I5" i="1"/>
  <c r="M5" i="1"/>
  <c r="H6" i="1"/>
  <c r="L6" i="1"/>
  <c r="AC6" i="1"/>
  <c r="I7" i="1"/>
  <c r="M7" i="1"/>
  <c r="O7" i="1"/>
  <c r="H8" i="1"/>
  <c r="L8" i="1"/>
  <c r="AC8" i="1"/>
  <c r="I9" i="1"/>
  <c r="M9" i="1"/>
  <c r="H10" i="1"/>
  <c r="L10" i="1"/>
  <c r="AC10" i="1"/>
  <c r="I11" i="1"/>
  <c r="M11" i="1"/>
  <c r="H12" i="1"/>
  <c r="L12" i="1"/>
  <c r="AC12" i="1"/>
  <c r="I13" i="1"/>
  <c r="M13" i="1"/>
  <c r="O13" i="1"/>
  <c r="H14" i="1"/>
  <c r="L14" i="1"/>
  <c r="AC14" i="1"/>
  <c r="I15" i="1"/>
  <c r="M15" i="1"/>
  <c r="O15" i="1"/>
  <c r="H16" i="1"/>
  <c r="L16" i="1"/>
  <c r="AC16" i="1"/>
  <c r="I17" i="1"/>
  <c r="M17" i="1"/>
  <c r="O17" i="1"/>
  <c r="H18" i="1"/>
  <c r="L18" i="1"/>
  <c r="AC18" i="1"/>
  <c r="I19" i="1"/>
  <c r="M19" i="1"/>
  <c r="O19" i="1"/>
  <c r="H20" i="1"/>
  <c r="L20" i="1"/>
  <c r="AC20" i="1"/>
  <c r="I21" i="1"/>
  <c r="M21" i="1"/>
  <c r="O21" i="1"/>
  <c r="H22" i="1"/>
  <c r="L22" i="1"/>
  <c r="AC22" i="1"/>
  <c r="I23" i="1"/>
  <c r="M23" i="1"/>
  <c r="O23" i="1"/>
  <c r="H24" i="1"/>
  <c r="L24" i="1"/>
  <c r="AC24" i="1"/>
  <c r="I25" i="1"/>
  <c r="M25" i="1"/>
  <c r="O25" i="1"/>
  <c r="H26" i="1"/>
  <c r="L26" i="1"/>
  <c r="AC26" i="1"/>
  <c r="I27" i="1"/>
  <c r="M27" i="1"/>
  <c r="O27" i="1"/>
  <c r="H28" i="1"/>
  <c r="L28" i="1"/>
  <c r="AC28" i="1"/>
  <c r="I29" i="1"/>
  <c r="M29" i="1"/>
  <c r="O29" i="1"/>
  <c r="H30" i="1"/>
  <c r="L30" i="1"/>
  <c r="AC30" i="1"/>
  <c r="I31" i="1"/>
  <c r="M31" i="1"/>
  <c r="L32" i="1"/>
  <c r="H32" i="1"/>
  <c r="N32" i="1"/>
  <c r="M32" i="1"/>
  <c r="AF32" i="1"/>
  <c r="L34" i="1"/>
  <c r="H34" i="1"/>
  <c r="N34" i="1"/>
  <c r="M34" i="1"/>
  <c r="AF34" i="1"/>
  <c r="L36" i="1"/>
  <c r="H36" i="1"/>
  <c r="N36" i="1"/>
  <c r="M36" i="1"/>
  <c r="AF36" i="1"/>
  <c r="L38" i="1"/>
  <c r="H38" i="1"/>
  <c r="N38" i="1"/>
  <c r="M38" i="1"/>
  <c r="AF38" i="1"/>
  <c r="I4" i="1"/>
  <c r="I6" i="1"/>
  <c r="M6" i="1"/>
  <c r="AE7" i="1"/>
  <c r="Q7" i="1" s="1"/>
  <c r="I8" i="1"/>
  <c r="AE11" i="1"/>
  <c r="Q11" i="1" s="1"/>
  <c r="I12" i="1"/>
  <c r="I14" i="1"/>
  <c r="M14" i="1"/>
  <c r="AE15" i="1"/>
  <c r="Q15" i="1" s="1"/>
  <c r="I16" i="1"/>
  <c r="M16" i="1"/>
  <c r="I18" i="1"/>
  <c r="M18" i="1"/>
  <c r="AE19" i="1"/>
  <c r="Q19" i="1" s="1"/>
  <c r="I20" i="1"/>
  <c r="M20" i="1"/>
  <c r="I22" i="1"/>
  <c r="M22" i="1"/>
  <c r="AE23" i="1"/>
  <c r="Q23" i="1" s="1"/>
  <c r="I24" i="1"/>
  <c r="M24" i="1"/>
  <c r="I26" i="1"/>
  <c r="M26" i="1"/>
  <c r="AE27" i="1"/>
  <c r="Q27" i="1" s="1"/>
  <c r="I28" i="1"/>
  <c r="M28" i="1"/>
  <c r="I30" i="1"/>
  <c r="M30" i="1"/>
  <c r="N31" i="1"/>
  <c r="AC32" i="1"/>
  <c r="AC34" i="1"/>
  <c r="AC36" i="1"/>
  <c r="AC38" i="1"/>
  <c r="I40" i="1"/>
  <c r="M40" i="1"/>
  <c r="AF40" i="1"/>
  <c r="N41" i="1"/>
  <c r="I42" i="1"/>
  <c r="M42" i="1"/>
  <c r="AF42" i="1"/>
  <c r="N43" i="1"/>
  <c r="I44" i="1"/>
  <c r="M44" i="1"/>
  <c r="AF44" i="1"/>
  <c r="N45" i="1"/>
  <c r="I46" i="1"/>
  <c r="M46" i="1"/>
  <c r="AF46" i="1"/>
  <c r="N47" i="1"/>
  <c r="I48" i="1"/>
  <c r="M48" i="1"/>
  <c r="AF48" i="1"/>
  <c r="N49" i="1"/>
  <c r="I50" i="1"/>
  <c r="M50" i="1"/>
  <c r="AF50" i="1"/>
  <c r="N51" i="1"/>
  <c r="I52" i="1"/>
  <c r="M52" i="1"/>
  <c r="AF52" i="1"/>
  <c r="N53" i="1"/>
  <c r="I54" i="1"/>
  <c r="M54" i="1"/>
  <c r="AF54" i="1"/>
  <c r="N55" i="1"/>
  <c r="I56" i="1"/>
  <c r="M56" i="1"/>
  <c r="AF56" i="1"/>
  <c r="N57" i="1"/>
  <c r="I58" i="1"/>
  <c r="M58" i="1"/>
  <c r="AF58" i="1"/>
  <c r="N59" i="1"/>
  <c r="I60" i="1"/>
  <c r="M60" i="1"/>
  <c r="AF60" i="1"/>
  <c r="N61" i="1"/>
  <c r="I62" i="1"/>
  <c r="M62" i="1"/>
  <c r="AF62" i="1"/>
  <c r="N63" i="1"/>
  <c r="I64" i="1"/>
  <c r="M64" i="1"/>
  <c r="AF64" i="1"/>
  <c r="N65" i="1"/>
  <c r="I66" i="1"/>
  <c r="M66" i="1"/>
  <c r="AF66" i="1"/>
  <c r="N67" i="1"/>
  <c r="I68" i="1"/>
  <c r="M68" i="1"/>
  <c r="AF68" i="1"/>
  <c r="N69" i="1"/>
  <c r="I70" i="1"/>
  <c r="M70" i="1"/>
  <c r="AF70" i="1"/>
  <c r="N71" i="1"/>
  <c r="I72" i="1"/>
  <c r="M72" i="1"/>
  <c r="AF72" i="1"/>
  <c r="N73" i="1"/>
  <c r="I74" i="1"/>
  <c r="M74" i="1"/>
  <c r="AF74" i="1"/>
  <c r="N75" i="1"/>
  <c r="I76" i="1"/>
  <c r="M76" i="1"/>
  <c r="AF76" i="1"/>
  <c r="N77" i="1"/>
  <c r="I78" i="1"/>
  <c r="M78" i="1"/>
  <c r="AF78" i="1"/>
  <c r="N79" i="1"/>
  <c r="I80" i="1"/>
  <c r="M80" i="1"/>
  <c r="AF80" i="1"/>
  <c r="N81" i="1"/>
  <c r="I82" i="1"/>
  <c r="M82" i="1"/>
  <c r="AF82" i="1"/>
  <c r="N83" i="1"/>
  <c r="AC84" i="1"/>
  <c r="AC86" i="1"/>
  <c r="C87" i="1"/>
  <c r="P87" i="1" s="1"/>
  <c r="N87" i="1"/>
  <c r="I33" i="1"/>
  <c r="M33" i="1"/>
  <c r="I35" i="1"/>
  <c r="M35" i="1"/>
  <c r="I37" i="1"/>
  <c r="M37" i="1"/>
  <c r="I39" i="1"/>
  <c r="M39" i="1"/>
  <c r="H40" i="1"/>
  <c r="AC40" i="1"/>
  <c r="I41" i="1"/>
  <c r="M41" i="1"/>
  <c r="H42" i="1"/>
  <c r="AC42" i="1"/>
  <c r="I43" i="1"/>
  <c r="M43" i="1"/>
  <c r="H44" i="1"/>
  <c r="AC44" i="1"/>
  <c r="I45" i="1"/>
  <c r="M45" i="1"/>
  <c r="H46" i="1"/>
  <c r="AC46" i="1"/>
  <c r="I47" i="1"/>
  <c r="M47" i="1"/>
  <c r="H48" i="1"/>
  <c r="AC48" i="1"/>
  <c r="I49" i="1"/>
  <c r="M49" i="1"/>
  <c r="H50" i="1"/>
  <c r="AC50" i="1"/>
  <c r="I51" i="1"/>
  <c r="M51" i="1"/>
  <c r="H52" i="1"/>
  <c r="AC52" i="1"/>
  <c r="I53" i="1"/>
  <c r="M53" i="1"/>
  <c r="H54" i="1"/>
  <c r="AC54" i="1"/>
  <c r="I55" i="1"/>
  <c r="M55" i="1"/>
  <c r="H56" i="1"/>
  <c r="AC56" i="1"/>
  <c r="I57" i="1"/>
  <c r="M57" i="1"/>
  <c r="H58" i="1"/>
  <c r="AC58" i="1"/>
  <c r="I59" i="1"/>
  <c r="M59" i="1"/>
  <c r="H60" i="1"/>
  <c r="AC60" i="1"/>
  <c r="I61" i="1"/>
  <c r="M61" i="1"/>
  <c r="H62" i="1"/>
  <c r="AC62" i="1"/>
  <c r="I63" i="1"/>
  <c r="M63" i="1"/>
  <c r="H64" i="1"/>
  <c r="AC64" i="1"/>
  <c r="I65" i="1"/>
  <c r="M65" i="1"/>
  <c r="H66" i="1"/>
  <c r="AC66" i="1"/>
  <c r="I67" i="1"/>
  <c r="M67" i="1"/>
  <c r="H68" i="1"/>
  <c r="AC68" i="1"/>
  <c r="I69" i="1"/>
  <c r="M69" i="1"/>
  <c r="H70" i="1"/>
  <c r="AC70" i="1"/>
  <c r="I71" i="1"/>
  <c r="M71" i="1"/>
  <c r="H72" i="1"/>
  <c r="AC72" i="1"/>
  <c r="I73" i="1"/>
  <c r="M73" i="1"/>
  <c r="H74" i="1"/>
  <c r="AC74" i="1"/>
  <c r="I75" i="1"/>
  <c r="M75" i="1"/>
  <c r="H76" i="1"/>
  <c r="AC76" i="1"/>
  <c r="I77" i="1"/>
  <c r="M77" i="1"/>
  <c r="H78" i="1"/>
  <c r="AC78" i="1"/>
  <c r="I79" i="1"/>
  <c r="M79" i="1"/>
  <c r="H80" i="1"/>
  <c r="AC80" i="1"/>
  <c r="I81" i="1"/>
  <c r="M81" i="1"/>
  <c r="H82" i="1"/>
  <c r="AC82" i="1"/>
  <c r="I83" i="1"/>
  <c r="M83" i="1"/>
  <c r="L84" i="1"/>
  <c r="H84" i="1"/>
  <c r="N84" i="1"/>
  <c r="M84" i="1"/>
  <c r="AF84" i="1"/>
  <c r="L86" i="1"/>
  <c r="H86" i="1"/>
  <c r="N86" i="1"/>
  <c r="M86" i="1"/>
  <c r="AF86" i="1"/>
  <c r="AF88" i="1"/>
  <c r="L88" i="1"/>
  <c r="H88" i="1"/>
  <c r="M88" i="1"/>
  <c r="I85" i="1"/>
  <c r="M85" i="1"/>
  <c r="I87" i="1"/>
  <c r="M87" i="1"/>
  <c r="AC88" i="1"/>
  <c r="I89" i="1"/>
  <c r="M89" i="1"/>
  <c r="O89" i="1"/>
  <c r="H90" i="1"/>
  <c r="L90" i="1"/>
  <c r="AC90" i="1"/>
  <c r="I91" i="1"/>
  <c r="M91" i="1"/>
  <c r="O91" i="1"/>
  <c r="H92" i="1"/>
  <c r="L92" i="1"/>
  <c r="AC92" i="1"/>
  <c r="I93" i="1"/>
  <c r="M93" i="1"/>
  <c r="O93" i="1"/>
  <c r="H94" i="1"/>
  <c r="L94" i="1"/>
  <c r="AC94" i="1"/>
  <c r="I95" i="1"/>
  <c r="M95" i="1"/>
  <c r="O95" i="1"/>
  <c r="H96" i="1"/>
  <c r="L96" i="1"/>
  <c r="AC96" i="1"/>
  <c r="I97" i="1"/>
  <c r="M97" i="1"/>
  <c r="O97" i="1"/>
  <c r="H98" i="1"/>
  <c r="L98" i="1"/>
  <c r="AC98" i="1"/>
  <c r="I99" i="1"/>
  <c r="M99" i="1"/>
  <c r="O99" i="1"/>
  <c r="H100" i="1"/>
  <c r="L100" i="1"/>
  <c r="AC100" i="1"/>
  <c r="I101" i="1"/>
  <c r="M101" i="1"/>
  <c r="O101" i="1"/>
  <c r="H102" i="1"/>
  <c r="L102" i="1"/>
  <c r="AC102" i="1"/>
  <c r="I103" i="1"/>
  <c r="M103" i="1"/>
  <c r="O103" i="1"/>
  <c r="H104" i="1"/>
  <c r="L104" i="1"/>
  <c r="AC104" i="1"/>
  <c r="I105" i="1"/>
  <c r="M105" i="1"/>
  <c r="O105" i="1"/>
  <c r="H106" i="1"/>
  <c r="L106" i="1"/>
  <c r="AC106" i="1"/>
  <c r="I107" i="1"/>
  <c r="M107" i="1"/>
  <c r="O107" i="1"/>
  <c r="H108" i="1"/>
  <c r="L108" i="1"/>
  <c r="AC108" i="1"/>
  <c r="I109" i="1"/>
  <c r="M109" i="1"/>
  <c r="O109" i="1"/>
  <c r="H110" i="1"/>
  <c r="L110" i="1"/>
  <c r="AC110" i="1"/>
  <c r="I111" i="1"/>
  <c r="M111" i="1"/>
  <c r="O111" i="1"/>
  <c r="H112" i="1"/>
  <c r="L112" i="1"/>
  <c r="AC112" i="1"/>
  <c r="I113" i="1"/>
  <c r="M113" i="1"/>
  <c r="O113" i="1"/>
  <c r="H114" i="1"/>
  <c r="L114" i="1"/>
  <c r="AC114" i="1"/>
  <c r="I115" i="1"/>
  <c r="M115" i="1"/>
  <c r="O115" i="1"/>
  <c r="H116" i="1"/>
  <c r="L116" i="1"/>
  <c r="AC116" i="1"/>
  <c r="I117" i="1"/>
  <c r="M117" i="1"/>
  <c r="O117" i="1"/>
  <c r="H118" i="1"/>
  <c r="L118" i="1"/>
  <c r="AC118" i="1"/>
  <c r="I119" i="1"/>
  <c r="M119" i="1"/>
  <c r="O119" i="1"/>
  <c r="H120" i="1"/>
  <c r="L120" i="1"/>
  <c r="AC120" i="1"/>
  <c r="I121" i="1"/>
  <c r="M121" i="1"/>
  <c r="O121" i="1"/>
  <c r="H122" i="1"/>
  <c r="L122" i="1"/>
  <c r="AC122" i="1"/>
  <c r="I123" i="1"/>
  <c r="M123" i="1"/>
  <c r="O123" i="1"/>
  <c r="H124" i="1"/>
  <c r="L124" i="1"/>
  <c r="AC124" i="1"/>
  <c r="I125" i="1"/>
  <c r="M125" i="1"/>
  <c r="O125" i="1"/>
  <c r="H126" i="1"/>
  <c r="L126" i="1"/>
  <c r="AC126" i="1"/>
  <c r="I127" i="1"/>
  <c r="M127" i="1"/>
  <c r="O127" i="1"/>
  <c r="H128" i="1"/>
  <c r="L128" i="1"/>
  <c r="AC128" i="1"/>
  <c r="I129" i="1"/>
  <c r="M129" i="1"/>
  <c r="O129" i="1"/>
  <c r="H130" i="1"/>
  <c r="L130" i="1"/>
  <c r="AC130" i="1"/>
  <c r="I131" i="1"/>
  <c r="M131" i="1"/>
  <c r="O131" i="1"/>
  <c r="H132" i="1"/>
  <c r="L132" i="1"/>
  <c r="AC132" i="1"/>
  <c r="I133" i="1"/>
  <c r="M133" i="1"/>
  <c r="O133" i="1"/>
  <c r="H134" i="1"/>
  <c r="L134" i="1"/>
  <c r="AC134" i="1"/>
  <c r="I135" i="1"/>
  <c r="M135" i="1"/>
  <c r="O135" i="1"/>
  <c r="H136" i="1"/>
  <c r="L136" i="1"/>
  <c r="AC136" i="1"/>
  <c r="I137" i="1"/>
  <c r="M137" i="1"/>
  <c r="L138" i="1"/>
  <c r="H138" i="1"/>
  <c r="N138" i="1"/>
  <c r="M138" i="1"/>
  <c r="AF138" i="1"/>
  <c r="AF140" i="1"/>
  <c r="L140" i="1"/>
  <c r="H140" i="1"/>
  <c r="N140" i="1"/>
  <c r="M140" i="1"/>
  <c r="I90" i="1"/>
  <c r="M90" i="1"/>
  <c r="I92" i="1"/>
  <c r="M92" i="1"/>
  <c r="I94" i="1"/>
  <c r="M94" i="1"/>
  <c r="I96" i="1"/>
  <c r="M96" i="1"/>
  <c r="I98" i="1"/>
  <c r="M98" i="1"/>
  <c r="I100" i="1"/>
  <c r="M100" i="1"/>
  <c r="I102" i="1"/>
  <c r="M102" i="1"/>
  <c r="I104" i="1"/>
  <c r="M104" i="1"/>
  <c r="I106" i="1"/>
  <c r="M106" i="1"/>
  <c r="I108" i="1"/>
  <c r="M108" i="1"/>
  <c r="I110" i="1"/>
  <c r="M110" i="1"/>
  <c r="I112" i="1"/>
  <c r="M112" i="1"/>
  <c r="I114" i="1"/>
  <c r="M114" i="1"/>
  <c r="I116" i="1"/>
  <c r="M116" i="1"/>
  <c r="I118" i="1"/>
  <c r="M118" i="1"/>
  <c r="I120" i="1"/>
  <c r="M120" i="1"/>
  <c r="I122" i="1"/>
  <c r="M122" i="1"/>
  <c r="I124" i="1"/>
  <c r="M124" i="1"/>
  <c r="I126" i="1"/>
  <c r="M126" i="1"/>
  <c r="I128" i="1"/>
  <c r="M128" i="1"/>
  <c r="I130" i="1"/>
  <c r="M130" i="1"/>
  <c r="I132" i="1"/>
  <c r="M132" i="1"/>
  <c r="I134" i="1"/>
  <c r="M134" i="1"/>
  <c r="I136" i="1"/>
  <c r="M136" i="1"/>
  <c r="N137" i="1"/>
  <c r="AC138" i="1"/>
  <c r="I139" i="1"/>
  <c r="M139" i="1"/>
  <c r="AC140" i="1"/>
  <c r="I141" i="1"/>
  <c r="M141" i="1"/>
  <c r="O141" i="1"/>
  <c r="H142" i="1"/>
  <c r="L142" i="1"/>
  <c r="AC142" i="1"/>
  <c r="I143" i="1"/>
  <c r="M143" i="1"/>
  <c r="O143" i="1"/>
  <c r="H144" i="1"/>
  <c r="L144" i="1"/>
  <c r="AC144" i="1"/>
  <c r="I145" i="1"/>
  <c r="M145" i="1"/>
  <c r="O145" i="1"/>
  <c r="H146" i="1"/>
  <c r="L146" i="1"/>
  <c r="AC146" i="1"/>
  <c r="I147" i="1"/>
  <c r="M147" i="1"/>
  <c r="O147" i="1"/>
  <c r="H148" i="1"/>
  <c r="L148" i="1"/>
  <c r="AC148" i="1"/>
  <c r="I149" i="1"/>
  <c r="M149" i="1"/>
  <c r="O149" i="1"/>
  <c r="H150" i="1"/>
  <c r="L150" i="1"/>
  <c r="AC150" i="1"/>
  <c r="I151" i="1"/>
  <c r="M151" i="1"/>
  <c r="O151" i="1"/>
  <c r="H152" i="1"/>
  <c r="L152" i="1"/>
  <c r="AC152" i="1"/>
  <c r="I153" i="1"/>
  <c r="M153" i="1"/>
  <c r="O153" i="1"/>
  <c r="H154" i="1"/>
  <c r="L154" i="1"/>
  <c r="AC154" i="1"/>
  <c r="I155" i="1"/>
  <c r="M155" i="1"/>
  <c r="O155" i="1"/>
  <c r="H156" i="1"/>
  <c r="L156" i="1"/>
  <c r="AC156" i="1"/>
  <c r="I157" i="1"/>
  <c r="M157" i="1"/>
  <c r="O157" i="1"/>
  <c r="H158" i="1"/>
  <c r="L158" i="1"/>
  <c r="AC158" i="1"/>
  <c r="I159" i="1"/>
  <c r="M159" i="1"/>
  <c r="O159" i="1"/>
  <c r="H160" i="1"/>
  <c r="L160" i="1"/>
  <c r="AC160" i="1"/>
  <c r="I161" i="1"/>
  <c r="M161" i="1"/>
  <c r="O161" i="1"/>
  <c r="H162" i="1"/>
  <c r="L162" i="1"/>
  <c r="AF162" i="1"/>
  <c r="L164" i="1"/>
  <c r="H164" i="1"/>
  <c r="N164" i="1"/>
  <c r="M164" i="1"/>
  <c r="AF164" i="1"/>
  <c r="L166" i="1"/>
  <c r="H166" i="1"/>
  <c r="N166" i="1"/>
  <c r="M166" i="1"/>
  <c r="AF166" i="1"/>
  <c r="L168" i="1"/>
  <c r="H168" i="1"/>
  <c r="AF168" i="1"/>
  <c r="M168" i="1"/>
  <c r="I142" i="1"/>
  <c r="M142" i="1"/>
  <c r="I144" i="1"/>
  <c r="M144" i="1"/>
  <c r="I146" i="1"/>
  <c r="M146" i="1"/>
  <c r="I148" i="1"/>
  <c r="M148" i="1"/>
  <c r="I150" i="1"/>
  <c r="M150" i="1"/>
  <c r="I152" i="1"/>
  <c r="M152" i="1"/>
  <c r="I154" i="1"/>
  <c r="M154" i="1"/>
  <c r="I156" i="1"/>
  <c r="M156" i="1"/>
  <c r="I158" i="1"/>
  <c r="M158" i="1"/>
  <c r="I160" i="1"/>
  <c r="M160" i="1"/>
  <c r="I162" i="1"/>
  <c r="AC162" i="1"/>
  <c r="AC164" i="1"/>
  <c r="AC166" i="1"/>
  <c r="C167" i="1"/>
  <c r="P167" i="1" s="1"/>
  <c r="N167" i="1"/>
  <c r="I168" i="1"/>
  <c r="N169" i="1"/>
  <c r="I170" i="1"/>
  <c r="M170" i="1"/>
  <c r="AF170" i="1"/>
  <c r="G202" i="1"/>
  <c r="G201" i="1"/>
  <c r="G200" i="1"/>
  <c r="G199" i="1"/>
  <c r="G198" i="1"/>
  <c r="G197" i="1"/>
  <c r="G196" i="1"/>
  <c r="G195" i="1"/>
  <c r="G194" i="1"/>
  <c r="G193" i="1"/>
  <c r="F202" i="1"/>
  <c r="F201" i="1"/>
  <c r="F200" i="1"/>
  <c r="F199" i="1"/>
  <c r="F198" i="1"/>
  <c r="F197" i="1"/>
  <c r="F196" i="1"/>
  <c r="F195" i="1"/>
  <c r="F194" i="1"/>
  <c r="F193" i="1"/>
  <c r="G192" i="1"/>
  <c r="G191" i="1"/>
  <c r="G190" i="1"/>
  <c r="G189" i="1"/>
  <c r="G188" i="1"/>
  <c r="G187" i="1"/>
  <c r="AF184" i="1"/>
  <c r="S185" i="1"/>
  <c r="A185" i="1"/>
  <c r="C185" i="1" s="1"/>
  <c r="AC185" i="1"/>
  <c r="F187" i="1"/>
  <c r="F188" i="1"/>
  <c r="F189" i="1"/>
  <c r="F190" i="1"/>
  <c r="F191" i="1"/>
  <c r="F192" i="1"/>
  <c r="AC192" i="1"/>
  <c r="I163" i="1"/>
  <c r="M163" i="1"/>
  <c r="I165" i="1"/>
  <c r="M165" i="1"/>
  <c r="I167" i="1"/>
  <c r="M167" i="1"/>
  <c r="AC168" i="1"/>
  <c r="I169" i="1"/>
  <c r="M169" i="1"/>
  <c r="H170" i="1"/>
  <c r="AC170" i="1"/>
  <c r="A171" i="1"/>
  <c r="C171" i="1" s="1"/>
  <c r="I171" i="1"/>
  <c r="AC171" i="1"/>
  <c r="A172" i="1"/>
  <c r="C172" i="1" s="1"/>
  <c r="I172" i="1"/>
  <c r="AC172" i="1"/>
  <c r="A173" i="1"/>
  <c r="C173" i="1" s="1"/>
  <c r="I173" i="1"/>
  <c r="AC173" i="1"/>
  <c r="A174" i="1"/>
  <c r="C174" i="1" s="1"/>
  <c r="I174" i="1"/>
  <c r="AC174" i="1"/>
  <c r="A175" i="1"/>
  <c r="C175" i="1" s="1"/>
  <c r="I175" i="1"/>
  <c r="AC175" i="1"/>
  <c r="A176" i="1"/>
  <c r="C176" i="1" s="1"/>
  <c r="I176" i="1"/>
  <c r="AC176" i="1"/>
  <c r="A177" i="1"/>
  <c r="C177" i="1" s="1"/>
  <c r="I177" i="1"/>
  <c r="AC177" i="1"/>
  <c r="A178" i="1"/>
  <c r="C178" i="1" s="1"/>
  <c r="I178" i="1"/>
  <c r="AC178" i="1"/>
  <c r="A179" i="1"/>
  <c r="C179" i="1" s="1"/>
  <c r="I179" i="1"/>
  <c r="AC179" i="1"/>
  <c r="A180" i="1"/>
  <c r="C180" i="1" s="1"/>
  <c r="I180" i="1"/>
  <c r="AC180" i="1"/>
  <c r="A181" i="1"/>
  <c r="C181" i="1" s="1"/>
  <c r="I181" i="1"/>
  <c r="AC181" i="1"/>
  <c r="A182" i="1"/>
  <c r="C182" i="1" s="1"/>
  <c r="I182" i="1"/>
  <c r="AC182" i="1"/>
  <c r="A183" i="1"/>
  <c r="C183" i="1" s="1"/>
  <c r="I183" i="1"/>
  <c r="AC183" i="1"/>
  <c r="A184" i="1"/>
  <c r="C184" i="1" s="1"/>
  <c r="I184" i="1"/>
  <c r="AC184" i="1"/>
  <c r="S186" i="1"/>
  <c r="A186" i="1"/>
  <c r="C186" i="1" s="1"/>
  <c r="AC186" i="1"/>
  <c r="AC187" i="1"/>
  <c r="AC188" i="1"/>
  <c r="AC189" i="1"/>
  <c r="AC190" i="1"/>
  <c r="AC191" i="1"/>
  <c r="AC193" i="1"/>
  <c r="AC194" i="1"/>
  <c r="AC195" i="1"/>
  <c r="AC196" i="1"/>
  <c r="AC197" i="1"/>
  <c r="AC198" i="1"/>
  <c r="I185" i="1"/>
  <c r="I186" i="1"/>
  <c r="I187" i="1"/>
  <c r="I188" i="1"/>
  <c r="I189" i="1"/>
  <c r="I190" i="1"/>
  <c r="I191" i="1"/>
  <c r="I192" i="1"/>
  <c r="M192" i="1"/>
  <c r="AC199" i="1"/>
  <c r="AC200" i="1"/>
  <c r="AC201" i="1"/>
  <c r="AC202" i="1"/>
  <c r="I193" i="1"/>
  <c r="I194" i="1"/>
  <c r="I195" i="1"/>
  <c r="I196" i="1"/>
  <c r="I197" i="1"/>
  <c r="I198" i="1"/>
  <c r="I199" i="1"/>
  <c r="I200" i="1"/>
  <c r="I201" i="1"/>
  <c r="I202" i="1"/>
  <c r="AC203" i="1"/>
  <c r="S192" i="1" l="1"/>
  <c r="A192" i="1"/>
  <c r="S190" i="1"/>
  <c r="A190" i="1"/>
  <c r="S188" i="1"/>
  <c r="A188" i="1"/>
  <c r="B188" i="1"/>
  <c r="T188" i="1"/>
  <c r="B190" i="1"/>
  <c r="T190" i="1"/>
  <c r="T192" i="1"/>
  <c r="B192" i="1"/>
  <c r="S194" i="1"/>
  <c r="A194" i="1"/>
  <c r="S196" i="1"/>
  <c r="A196" i="1"/>
  <c r="S198" i="1"/>
  <c r="A198" i="1"/>
  <c r="S200" i="1"/>
  <c r="A200" i="1"/>
  <c r="S202" i="1"/>
  <c r="A202" i="1"/>
  <c r="T194" i="1"/>
  <c r="B194" i="1"/>
  <c r="T196" i="1"/>
  <c r="B196" i="1"/>
  <c r="T198" i="1"/>
  <c r="B198" i="1"/>
  <c r="B200" i="1"/>
  <c r="T200" i="1"/>
  <c r="B202" i="1"/>
  <c r="T202" i="1"/>
  <c r="AE31" i="1"/>
  <c r="AE8" i="1"/>
  <c r="Q8" i="1" s="1"/>
  <c r="AE14" i="1"/>
  <c r="Q14" i="1" s="1"/>
  <c r="S191" i="1"/>
  <c r="A191" i="1"/>
  <c r="S189" i="1"/>
  <c r="A189" i="1"/>
  <c r="S187" i="1"/>
  <c r="A187" i="1"/>
  <c r="B187" i="1"/>
  <c r="T187" i="1"/>
  <c r="B189" i="1"/>
  <c r="T189" i="1"/>
  <c r="B191" i="1"/>
  <c r="T191" i="1"/>
  <c r="S193" i="1"/>
  <c r="A193" i="1"/>
  <c r="S195" i="1"/>
  <c r="A195" i="1"/>
  <c r="S197" i="1"/>
  <c r="A197" i="1"/>
  <c r="S199" i="1"/>
  <c r="A199" i="1"/>
  <c r="S201" i="1"/>
  <c r="A201" i="1"/>
  <c r="T193" i="1"/>
  <c r="B193" i="1"/>
  <c r="T195" i="1"/>
  <c r="B195" i="1"/>
  <c r="T197" i="1"/>
  <c r="B197" i="1"/>
  <c r="T199" i="1"/>
  <c r="B199" i="1"/>
  <c r="B201" i="1"/>
  <c r="T201" i="1"/>
  <c r="AE12" i="1"/>
  <c r="Q12" i="1" s="1"/>
  <c r="AE9" i="1"/>
  <c r="AE18" i="1"/>
  <c r="Q18" i="1" s="1"/>
  <c r="C201" i="1" l="1"/>
  <c r="C199" i="1"/>
  <c r="C197" i="1"/>
  <c r="C195" i="1"/>
  <c r="C193" i="1"/>
  <c r="AE16" i="1"/>
  <c r="Q31" i="1"/>
  <c r="AE35" i="1"/>
  <c r="C202" i="1"/>
  <c r="C200" i="1"/>
  <c r="C198" i="1"/>
  <c r="C196" i="1"/>
  <c r="C194" i="1"/>
  <c r="C188" i="1"/>
  <c r="C190" i="1"/>
  <c r="C192" i="1"/>
  <c r="Q9" i="1"/>
  <c r="AE13" i="1"/>
  <c r="C187" i="1"/>
  <c r="C189" i="1"/>
  <c r="C191" i="1"/>
  <c r="AE22" i="1"/>
  <c r="Q22" i="1" l="1"/>
  <c r="AE26" i="1"/>
  <c r="Q13" i="1"/>
  <c r="AE17" i="1"/>
  <c r="Q35" i="1"/>
  <c r="AE39" i="1"/>
  <c r="Q16" i="1"/>
  <c r="AE20" i="1"/>
  <c r="Q20" i="1" l="1"/>
  <c r="AE24" i="1"/>
  <c r="Q39" i="1"/>
  <c r="AE43" i="1"/>
  <c r="Q17" i="1"/>
  <c r="AE21" i="1"/>
  <c r="Q26" i="1"/>
  <c r="AE30" i="1"/>
  <c r="Q30" i="1" l="1"/>
  <c r="AE34" i="1"/>
  <c r="Q21" i="1"/>
  <c r="AE25" i="1"/>
  <c r="Q43" i="1"/>
  <c r="AE47" i="1"/>
  <c r="Q24" i="1"/>
  <c r="AE28" i="1"/>
  <c r="Q28" i="1" l="1"/>
  <c r="AE32" i="1"/>
  <c r="Q47" i="1"/>
  <c r="AE51" i="1"/>
  <c r="Q25" i="1"/>
  <c r="AE29" i="1"/>
  <c r="Q34" i="1"/>
  <c r="AE38" i="1"/>
  <c r="Q38" i="1" l="1"/>
  <c r="AE42" i="1"/>
  <c r="Q29" i="1"/>
  <c r="AE33" i="1"/>
  <c r="Q51" i="1"/>
  <c r="AE55" i="1"/>
  <c r="Q32" i="1"/>
  <c r="AE36" i="1"/>
  <c r="Q55" i="1" l="1"/>
  <c r="AE59" i="1"/>
  <c r="Q33" i="1"/>
  <c r="AE37" i="1"/>
  <c r="Q42" i="1"/>
  <c r="AE46" i="1"/>
  <c r="Q36" i="1"/>
  <c r="AE40" i="1"/>
  <c r="Q46" i="1" l="1"/>
  <c r="AE50" i="1"/>
  <c r="Q37" i="1"/>
  <c r="AE41" i="1"/>
  <c r="Q59" i="1"/>
  <c r="AE63" i="1"/>
  <c r="Q40" i="1"/>
  <c r="AE44" i="1"/>
  <c r="Q63" i="1" l="1"/>
  <c r="AE67" i="1"/>
  <c r="Q41" i="1"/>
  <c r="AE45" i="1"/>
  <c r="Q50" i="1"/>
  <c r="AE54" i="1"/>
  <c r="Q44" i="1"/>
  <c r="AE48" i="1"/>
  <c r="Q48" i="1" l="1"/>
  <c r="AE52" i="1"/>
  <c r="Q54" i="1"/>
  <c r="AE58" i="1"/>
  <c r="Q45" i="1"/>
  <c r="AE49" i="1"/>
  <c r="Q67" i="1"/>
  <c r="AE71" i="1"/>
  <c r="Q71" i="1" l="1"/>
  <c r="AE75" i="1"/>
  <c r="Q49" i="1"/>
  <c r="AE53" i="1"/>
  <c r="Q58" i="1"/>
  <c r="AE62" i="1"/>
  <c r="Q52" i="1"/>
  <c r="AE56" i="1"/>
  <c r="Q62" i="1" l="1"/>
  <c r="AE66" i="1"/>
  <c r="Q53" i="1"/>
  <c r="AE57" i="1"/>
  <c r="Q75" i="1"/>
  <c r="AE79" i="1"/>
  <c r="Q56" i="1"/>
  <c r="AE60" i="1"/>
  <c r="Q79" i="1" l="1"/>
  <c r="AE83" i="1"/>
  <c r="Q57" i="1"/>
  <c r="AE61" i="1"/>
  <c r="Q66" i="1"/>
  <c r="AE70" i="1"/>
  <c r="Q60" i="1"/>
  <c r="AE64" i="1"/>
  <c r="Q64" i="1" l="1"/>
  <c r="AE68" i="1"/>
  <c r="Q61" i="1"/>
  <c r="AE65" i="1"/>
  <c r="Q83" i="1"/>
  <c r="AE87" i="1"/>
  <c r="Q70" i="1"/>
  <c r="AE74" i="1"/>
  <c r="Q87" i="1" l="1"/>
  <c r="AE91" i="1"/>
  <c r="Q65" i="1"/>
  <c r="AE69" i="1"/>
  <c r="Q68" i="1"/>
  <c r="AE72" i="1"/>
  <c r="Q74" i="1"/>
  <c r="AE78" i="1"/>
  <c r="Q78" i="1" l="1"/>
  <c r="AE82" i="1"/>
  <c r="Q69" i="1"/>
  <c r="AE73" i="1"/>
  <c r="Q91" i="1"/>
  <c r="AE95" i="1"/>
  <c r="Q72" i="1"/>
  <c r="AE76" i="1"/>
  <c r="Q76" i="1" l="1"/>
  <c r="AE80" i="1"/>
  <c r="Q73" i="1"/>
  <c r="AE77" i="1"/>
  <c r="Q82" i="1"/>
  <c r="AE86" i="1"/>
  <c r="Q95" i="1"/>
  <c r="AE99" i="1"/>
  <c r="Q99" i="1" l="1"/>
  <c r="AE103" i="1"/>
  <c r="Q77" i="1"/>
  <c r="AE81" i="1"/>
  <c r="Q80" i="1"/>
  <c r="AE84" i="1"/>
  <c r="Q86" i="1"/>
  <c r="AE90" i="1"/>
  <c r="Q90" i="1" l="1"/>
  <c r="AE94" i="1"/>
  <c r="Q81" i="1"/>
  <c r="AE85" i="1"/>
  <c r="Q103" i="1"/>
  <c r="AE107" i="1"/>
  <c r="Q84" i="1"/>
  <c r="AE88" i="1"/>
  <c r="Q88" i="1" l="1"/>
  <c r="AE92" i="1"/>
  <c r="Q85" i="1"/>
  <c r="AE89" i="1"/>
  <c r="Q94" i="1"/>
  <c r="AE98" i="1"/>
  <c r="Q107" i="1"/>
  <c r="AE111" i="1"/>
  <c r="Q111" i="1" l="1"/>
  <c r="AE115" i="1"/>
  <c r="Q89" i="1"/>
  <c r="AE93" i="1"/>
  <c r="Q92" i="1"/>
  <c r="AE96" i="1"/>
  <c r="Q98" i="1"/>
  <c r="AE102" i="1"/>
  <c r="Q96" i="1" l="1"/>
  <c r="AE100" i="1"/>
  <c r="Q115" i="1"/>
  <c r="AE119" i="1"/>
  <c r="Q102" i="1"/>
  <c r="AE106" i="1"/>
  <c r="Q93" i="1"/>
  <c r="AE97" i="1"/>
  <c r="Q119" i="1" l="1"/>
  <c r="AE123" i="1"/>
  <c r="Q100" i="1"/>
  <c r="AE104" i="1"/>
  <c r="Q97" i="1"/>
  <c r="AE101" i="1"/>
  <c r="Q106" i="1"/>
  <c r="AE110" i="1"/>
  <c r="Q101" i="1" l="1"/>
  <c r="AE105" i="1"/>
  <c r="Q123" i="1"/>
  <c r="AE127" i="1"/>
  <c r="Q110" i="1"/>
  <c r="AE114" i="1"/>
  <c r="Q104" i="1"/>
  <c r="AE108" i="1"/>
  <c r="Q108" i="1" l="1"/>
  <c r="AE112" i="1"/>
  <c r="Q114" i="1"/>
  <c r="AE118" i="1"/>
  <c r="Q105" i="1"/>
  <c r="AE109" i="1"/>
  <c r="Q127" i="1"/>
  <c r="AE131" i="1"/>
  <c r="Q131" i="1" l="1"/>
  <c r="AE135" i="1"/>
  <c r="Q109" i="1"/>
  <c r="AE113" i="1"/>
  <c r="Q112" i="1"/>
  <c r="AE116" i="1"/>
  <c r="Q118" i="1"/>
  <c r="AE122" i="1"/>
  <c r="Q116" i="1" l="1"/>
  <c r="AE120" i="1"/>
  <c r="Q135" i="1"/>
  <c r="AE139" i="1"/>
  <c r="Q122" i="1"/>
  <c r="AE126" i="1"/>
  <c r="Q113" i="1"/>
  <c r="AE117" i="1"/>
  <c r="Q117" i="1" l="1"/>
  <c r="AE121" i="1"/>
  <c r="Q126" i="1"/>
  <c r="AE130" i="1"/>
  <c r="Q120" i="1"/>
  <c r="AE124" i="1"/>
  <c r="Q139" i="1"/>
  <c r="AE143" i="1"/>
  <c r="Q124" i="1" l="1"/>
  <c r="AE128" i="1"/>
  <c r="Q121" i="1"/>
  <c r="AE125" i="1"/>
  <c r="Q143" i="1"/>
  <c r="AE147" i="1"/>
  <c r="Q130" i="1"/>
  <c r="AE134" i="1"/>
  <c r="Q147" i="1" l="1"/>
  <c r="AE151" i="1"/>
  <c r="Q128" i="1"/>
  <c r="AE132" i="1"/>
  <c r="Q134" i="1"/>
  <c r="AE138" i="1"/>
  <c r="Q125" i="1"/>
  <c r="AE129" i="1"/>
  <c r="Q138" i="1" l="1"/>
  <c r="AE142" i="1"/>
  <c r="Q151" i="1"/>
  <c r="AE155" i="1"/>
  <c r="Q129" i="1"/>
  <c r="AE133" i="1"/>
  <c r="Q132" i="1"/>
  <c r="AE136" i="1"/>
  <c r="Q133" i="1" l="1"/>
  <c r="AE137" i="1"/>
  <c r="Q142" i="1"/>
  <c r="AE146" i="1"/>
  <c r="Q136" i="1"/>
  <c r="AE140" i="1"/>
  <c r="Q155" i="1"/>
  <c r="AE159" i="1"/>
  <c r="Q140" i="1" l="1"/>
  <c r="AE144" i="1"/>
  <c r="Q137" i="1"/>
  <c r="AE141" i="1"/>
  <c r="Q159" i="1"/>
  <c r="AE165" i="1"/>
  <c r="Q146" i="1"/>
  <c r="AE150" i="1"/>
  <c r="Q165" i="1" l="1"/>
  <c r="AE169" i="1"/>
  <c r="Q144" i="1"/>
  <c r="AE148" i="1"/>
  <c r="Q150" i="1"/>
  <c r="AE154" i="1"/>
  <c r="Q141" i="1"/>
  <c r="AE145" i="1"/>
  <c r="Q154" i="1" l="1"/>
  <c r="AE158" i="1"/>
  <c r="Q169" i="1"/>
  <c r="AE171" i="1"/>
  <c r="Q145" i="1"/>
  <c r="AE149" i="1"/>
  <c r="Q148" i="1"/>
  <c r="AE152" i="1"/>
  <c r="Q149" i="1" l="1"/>
  <c r="AE153" i="1"/>
  <c r="Q158" i="1"/>
  <c r="AE162" i="1"/>
  <c r="Q152" i="1"/>
  <c r="AE156" i="1"/>
  <c r="Q171" i="1"/>
  <c r="AE175" i="1"/>
  <c r="Q156" i="1" l="1"/>
  <c r="AE160" i="1"/>
  <c r="Q153" i="1"/>
  <c r="AE157" i="1"/>
  <c r="Q175" i="1"/>
  <c r="AE179" i="1"/>
  <c r="Q162" i="1"/>
  <c r="AE164" i="1"/>
  <c r="Q179" i="1" l="1"/>
  <c r="AE183" i="1"/>
  <c r="Q160" i="1"/>
  <c r="AE166" i="1"/>
  <c r="Q164" i="1"/>
  <c r="AE168" i="1"/>
  <c r="Q157" i="1"/>
  <c r="AE161" i="1"/>
  <c r="Q168" i="1" l="1"/>
  <c r="AE174" i="1"/>
  <c r="Q183" i="1"/>
  <c r="AE187" i="1"/>
  <c r="Q161" i="1"/>
  <c r="AE163" i="1"/>
  <c r="Q166" i="1"/>
  <c r="AE170" i="1"/>
  <c r="Q163" i="1" l="1"/>
  <c r="AE167" i="1"/>
  <c r="Q174" i="1"/>
  <c r="AE178" i="1"/>
  <c r="Q170" i="1"/>
  <c r="AE172" i="1"/>
  <c r="Q187" i="1"/>
  <c r="AE191" i="1"/>
  <c r="Q172" i="1" l="1"/>
  <c r="AE176" i="1"/>
  <c r="Q167" i="1"/>
  <c r="AE173" i="1"/>
  <c r="Q191" i="1"/>
  <c r="AE195" i="1"/>
  <c r="Q178" i="1"/>
  <c r="AE182" i="1"/>
  <c r="Q195" i="1" l="1"/>
  <c r="AE197" i="1"/>
  <c r="Q176" i="1"/>
  <c r="AE180" i="1"/>
  <c r="Q182" i="1"/>
  <c r="AE186" i="1"/>
  <c r="Q173" i="1"/>
  <c r="AE177" i="1"/>
  <c r="Q186" i="1" l="1"/>
  <c r="AE190" i="1"/>
  <c r="Q197" i="1"/>
  <c r="AE199" i="1"/>
  <c r="Q177" i="1"/>
  <c r="AE181" i="1"/>
  <c r="Q180" i="1"/>
  <c r="AE184" i="1"/>
  <c r="Q181" i="1" l="1"/>
  <c r="AE185" i="1"/>
  <c r="Q190" i="1"/>
  <c r="AE194" i="1"/>
  <c r="Q194" i="1" s="1"/>
  <c r="Q184" i="1"/>
  <c r="AE188" i="1"/>
  <c r="Q199" i="1"/>
  <c r="AE200" i="1"/>
  <c r="Q188" i="1" l="1"/>
  <c r="AE192" i="1"/>
  <c r="Q185" i="1"/>
  <c r="AE189" i="1"/>
  <c r="Q200" i="1"/>
  <c r="AE201" i="1"/>
  <c r="Q201" i="1" l="1"/>
  <c r="AE202" i="1"/>
  <c r="Q192" i="1"/>
  <c r="AE196" i="1"/>
  <c r="Q189" i="1"/>
  <c r="AE193" i="1"/>
  <c r="Q193" i="1" s="1"/>
  <c r="Q202" i="1" l="1"/>
  <c r="AE203" i="1"/>
  <c r="Q196" i="1"/>
  <c r="AE198" i="1"/>
  <c r="Q198" i="1" s="1"/>
</calcChain>
</file>

<file path=xl/comments1.xml><?xml version="1.0" encoding="utf-8"?>
<comments xmlns="http://schemas.openxmlformats.org/spreadsheetml/2006/main">
  <authors>
    <author>Vladimír Štorek</author>
  </authors>
  <commentList>
    <comment ref="H1" authorId="0">
      <text>
        <r>
          <rPr>
            <b/>
            <sz val="9"/>
            <color indexed="81"/>
            <rFont val="Tahoma"/>
            <family val="2"/>
            <charset val="238"/>
          </rPr>
          <t>Vladimír Štorek:</t>
        </r>
        <r>
          <rPr>
            <sz val="9"/>
            <color indexed="81"/>
            <rFont val="Tahoma"/>
            <family val="2"/>
            <charset val="238"/>
          </rPr>
          <t xml:space="preserve">
skóre</t>
        </r>
      </text>
    </comment>
    <comment ref="J1" authorId="0">
      <text>
        <r>
          <rPr>
            <b/>
            <sz val="9"/>
            <color indexed="81"/>
            <rFont val="Tahoma"/>
            <family val="2"/>
            <charset val="238"/>
          </rPr>
          <t>Vladimír Štorek:</t>
        </r>
        <r>
          <rPr>
            <sz val="9"/>
            <color indexed="81"/>
            <rFont val="Tahoma"/>
            <family val="2"/>
            <charset val="238"/>
          </rPr>
          <t xml:space="preserve">
konkrétní pořadí
</t>
        </r>
      </text>
    </comment>
    <comment ref="K1" authorId="0">
      <text>
        <r>
          <rPr>
            <b/>
            <sz val="9"/>
            <color indexed="81"/>
            <rFont val="Tahoma"/>
            <family val="2"/>
            <charset val="238"/>
          </rPr>
          <t>Vladimír Štorek:</t>
        </r>
        <r>
          <rPr>
            <sz val="9"/>
            <color indexed="81"/>
            <rFont val="Tahoma"/>
            <family val="2"/>
            <charset val="238"/>
          </rPr>
          <t xml:space="preserve">
konkrétní pořadí
</t>
        </r>
      </text>
    </comment>
    <comment ref="L1" authorId="0">
      <text>
        <r>
          <rPr>
            <b/>
            <sz val="9"/>
            <color indexed="81"/>
            <rFont val="Tahoma"/>
            <family val="2"/>
            <charset val="238"/>
          </rPr>
          <t>Vladimír Štorek:</t>
        </r>
        <r>
          <rPr>
            <sz val="9"/>
            <color indexed="81"/>
            <rFont val="Tahoma"/>
            <family val="2"/>
            <charset val="238"/>
          </rPr>
          <t xml:space="preserve">
body</t>
        </r>
      </text>
    </comment>
    <comment ref="N1" authorId="0">
      <text>
        <r>
          <rPr>
            <b/>
            <sz val="9"/>
            <color indexed="81"/>
            <rFont val="Tahoma"/>
            <family val="2"/>
            <charset val="238"/>
          </rPr>
          <t>Vladimír Štorek:</t>
        </r>
        <r>
          <rPr>
            <sz val="9"/>
            <color indexed="81"/>
            <rFont val="Tahoma"/>
            <family val="2"/>
            <charset val="238"/>
          </rPr>
          <t xml:space="preserve">
filtr vz. zápasů</t>
        </r>
      </text>
    </comment>
    <comment ref="W1" authorId="0">
      <text>
        <r>
          <rPr>
            <b/>
            <sz val="9"/>
            <color indexed="81"/>
            <rFont val="Tahoma"/>
            <family val="2"/>
            <charset val="238"/>
          </rPr>
          <t>Vladimír Štorek:</t>
        </r>
        <r>
          <rPr>
            <sz val="9"/>
            <color indexed="81"/>
            <rFont val="Tahoma"/>
            <family val="2"/>
            <charset val="238"/>
          </rPr>
          <t xml:space="preserve">
PP po prodloužení
SN po samostatných nájezdech
K kontumace
</t>
        </r>
      </text>
    </comment>
    <comment ref="J171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71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72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72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73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73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74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74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75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75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76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76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77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77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78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78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79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79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80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80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81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81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82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82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83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83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84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84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85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85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86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86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87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87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88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88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89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89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90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90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91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91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92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92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93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93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94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94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95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95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96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96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97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97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98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98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199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199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200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200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201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201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J202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  <comment ref="K202" authorId="0">
      <text>
        <r>
          <rPr>
            <b/>
            <sz val="8"/>
            <color indexed="81"/>
            <rFont val="Tahoma"/>
            <family val="2"/>
            <charset val="238"/>
          </rPr>
          <t>Vladimír Štorek:</t>
        </r>
        <r>
          <rPr>
            <sz val="8"/>
            <color indexed="81"/>
            <rFont val="Tahoma"/>
            <family val="2"/>
            <charset val="238"/>
          </rPr>
          <t xml:space="preserve">
dodržuj formát 
pořadí : číslo, skupina
postupy: vítěz/poražený, mezera a kód zápasu</t>
        </r>
      </text>
    </comment>
  </commentList>
</comments>
</file>

<file path=xl/sharedStrings.xml><?xml version="1.0" encoding="utf-8"?>
<sst xmlns="http://schemas.openxmlformats.org/spreadsheetml/2006/main" count="528" uniqueCount="304">
  <si>
    <t>ID sk - D</t>
  </si>
  <si>
    <t>ID sk - H</t>
  </si>
  <si>
    <t>ID skupiny</t>
  </si>
  <si>
    <t>Kod zap</t>
  </si>
  <si>
    <t>vítěz</t>
  </si>
  <si>
    <t>D</t>
  </si>
  <si>
    <t>H</t>
  </si>
  <si>
    <t>GD</t>
  </si>
  <si>
    <t>GH</t>
  </si>
  <si>
    <t>PD</t>
  </si>
  <si>
    <t>PH</t>
  </si>
  <si>
    <t>BD</t>
  </si>
  <si>
    <t>BH</t>
  </si>
  <si>
    <t>XD</t>
  </si>
  <si>
    <t>XH</t>
  </si>
  <si>
    <t>skupina</t>
  </si>
  <si>
    <t>čas</t>
  </si>
  <si>
    <t>kód záp.</t>
  </si>
  <si>
    <t>domácí</t>
  </si>
  <si>
    <t>hosté</t>
  </si>
  <si>
    <t>výsledné sety</t>
  </si>
  <si>
    <t>PP/ SN/ K</t>
  </si>
  <si>
    <t>výsledné skóre</t>
  </si>
  <si>
    <t>počet nájezdů</t>
  </si>
  <si>
    <t>hřiště</t>
  </si>
  <si>
    <t>kod zap. Hř.</t>
  </si>
  <si>
    <t>poř. Hř.</t>
  </si>
  <si>
    <t>začátek zápasu</t>
  </si>
  <si>
    <t>délka</t>
  </si>
  <si>
    <t>prezentace týmů</t>
  </si>
  <si>
    <t>Z001</t>
  </si>
  <si>
    <t>A</t>
  </si>
  <si>
    <t>Z002</t>
  </si>
  <si>
    <t>B</t>
  </si>
  <si>
    <t>Z003</t>
  </si>
  <si>
    <t>C</t>
  </si>
  <si>
    <t>Z004</t>
  </si>
  <si>
    <t>Z005</t>
  </si>
  <si>
    <t>Z006</t>
  </si>
  <si>
    <t>Z007</t>
  </si>
  <si>
    <t>Z008</t>
  </si>
  <si>
    <t>Z009</t>
  </si>
  <si>
    <t>Z010</t>
  </si>
  <si>
    <t>Z011</t>
  </si>
  <si>
    <t>Z012</t>
  </si>
  <si>
    <t>Z013</t>
  </si>
  <si>
    <t>Z014</t>
  </si>
  <si>
    <t>Z015</t>
  </si>
  <si>
    <t>Z016</t>
  </si>
  <si>
    <t>Z017</t>
  </si>
  <si>
    <t>Z018</t>
  </si>
  <si>
    <t>Z019</t>
  </si>
  <si>
    <t>Z020</t>
  </si>
  <si>
    <t>Z021</t>
  </si>
  <si>
    <t>Z022</t>
  </si>
  <si>
    <t>Z023</t>
  </si>
  <si>
    <t>Z024</t>
  </si>
  <si>
    <t>Z025</t>
  </si>
  <si>
    <t>Z026</t>
  </si>
  <si>
    <t>Z027</t>
  </si>
  <si>
    <t>Z028</t>
  </si>
  <si>
    <t>Z029</t>
  </si>
  <si>
    <t>Z030</t>
  </si>
  <si>
    <t>Z031</t>
  </si>
  <si>
    <t>Z032</t>
  </si>
  <si>
    <t>Z033</t>
  </si>
  <si>
    <t>Z034</t>
  </si>
  <si>
    <t>Z035</t>
  </si>
  <si>
    <t>Z036</t>
  </si>
  <si>
    <t>Z037</t>
  </si>
  <si>
    <t>Z038</t>
  </si>
  <si>
    <t>Z039</t>
  </si>
  <si>
    <t>Z040</t>
  </si>
  <si>
    <t>Z041</t>
  </si>
  <si>
    <t>Z042</t>
  </si>
  <si>
    <t>Z043</t>
  </si>
  <si>
    <t>Z044</t>
  </si>
  <si>
    <t>Z045</t>
  </si>
  <si>
    <t>Z046</t>
  </si>
  <si>
    <t>Z047</t>
  </si>
  <si>
    <t>Z048</t>
  </si>
  <si>
    <t>Z049</t>
  </si>
  <si>
    <t>Z050</t>
  </si>
  <si>
    <t>Z051</t>
  </si>
  <si>
    <t>Z052</t>
  </si>
  <si>
    <t>Z053</t>
  </si>
  <si>
    <t>Z054</t>
  </si>
  <si>
    <t>Z055</t>
  </si>
  <si>
    <t>Z056</t>
  </si>
  <si>
    <t>Z057</t>
  </si>
  <si>
    <t>Z058</t>
  </si>
  <si>
    <t>Z059</t>
  </si>
  <si>
    <t>Z060</t>
  </si>
  <si>
    <t>Z061</t>
  </si>
  <si>
    <t>Z062</t>
  </si>
  <si>
    <t>Z063</t>
  </si>
  <si>
    <t>Z064</t>
  </si>
  <si>
    <t>Z065</t>
  </si>
  <si>
    <t>Z066</t>
  </si>
  <si>
    <t>Z067</t>
  </si>
  <si>
    <t>Z068</t>
  </si>
  <si>
    <t>Z069</t>
  </si>
  <si>
    <t>Z070</t>
  </si>
  <si>
    <t>Z071</t>
  </si>
  <si>
    <t>Z072</t>
  </si>
  <si>
    <t>Z073</t>
  </si>
  <si>
    <t>Z074</t>
  </si>
  <si>
    <t>Z075</t>
  </si>
  <si>
    <t>Z076</t>
  </si>
  <si>
    <t>Z077</t>
  </si>
  <si>
    <t>Z078</t>
  </si>
  <si>
    <t>Z079</t>
  </si>
  <si>
    <t>Z080</t>
  </si>
  <si>
    <t>Z081</t>
  </si>
  <si>
    <t>Z082</t>
  </si>
  <si>
    <t>Z083</t>
  </si>
  <si>
    <t>Z084</t>
  </si>
  <si>
    <t>Z085</t>
  </si>
  <si>
    <t>Z086</t>
  </si>
  <si>
    <t>Z087</t>
  </si>
  <si>
    <t>Z088</t>
  </si>
  <si>
    <t>Z089</t>
  </si>
  <si>
    <t>Z090</t>
  </si>
  <si>
    <t>Z091</t>
  </si>
  <si>
    <t>Z092</t>
  </si>
  <si>
    <t>Z093</t>
  </si>
  <si>
    <t>Z094</t>
  </si>
  <si>
    <t>Z095</t>
  </si>
  <si>
    <t>Z096</t>
  </si>
  <si>
    <t>Z097</t>
  </si>
  <si>
    <t>Z098</t>
  </si>
  <si>
    <t>Z099</t>
  </si>
  <si>
    <t>Z100</t>
  </si>
  <si>
    <t>Z101</t>
  </si>
  <si>
    <t>Z102</t>
  </si>
  <si>
    <t>Z103</t>
  </si>
  <si>
    <t>Z104</t>
  </si>
  <si>
    <t>Z105</t>
  </si>
  <si>
    <t>Z106</t>
  </si>
  <si>
    <t>Z107</t>
  </si>
  <si>
    <t>Z108</t>
  </si>
  <si>
    <t>Z109</t>
  </si>
  <si>
    <t>Z110</t>
  </si>
  <si>
    <t>Z111</t>
  </si>
  <si>
    <t>Z112</t>
  </si>
  <si>
    <t>Z113</t>
  </si>
  <si>
    <t>Z114</t>
  </si>
  <si>
    <t>Z115</t>
  </si>
  <si>
    <t>Z116</t>
  </si>
  <si>
    <t>Z117</t>
  </si>
  <si>
    <t>Z118</t>
  </si>
  <si>
    <t>Z119</t>
  </si>
  <si>
    <t>Z120</t>
  </si>
  <si>
    <t>Z121</t>
  </si>
  <si>
    <t>Z122</t>
  </si>
  <si>
    <t>Z123</t>
  </si>
  <si>
    <t>Z124</t>
  </si>
  <si>
    <t>Z125</t>
  </si>
  <si>
    <t>Z126</t>
  </si>
  <si>
    <t>Z127</t>
  </si>
  <si>
    <t>Z128</t>
  </si>
  <si>
    <t>Z129</t>
  </si>
  <si>
    <t>Z130</t>
  </si>
  <si>
    <t>Z131</t>
  </si>
  <si>
    <t>Z132</t>
  </si>
  <si>
    <t>Z133</t>
  </si>
  <si>
    <t>Z134</t>
  </si>
  <si>
    <t>Z135</t>
  </si>
  <si>
    <t>Z136</t>
  </si>
  <si>
    <t>Z137</t>
  </si>
  <si>
    <t>Z138</t>
  </si>
  <si>
    <t>Z139</t>
  </si>
  <si>
    <t>Z140</t>
  </si>
  <si>
    <t>Z141</t>
  </si>
  <si>
    <t>Z142</t>
  </si>
  <si>
    <t>Z143</t>
  </si>
  <si>
    <t>Z144</t>
  </si>
  <si>
    <t>Z145</t>
  </si>
  <si>
    <t>Z146</t>
  </si>
  <si>
    <t>Z147</t>
  </si>
  <si>
    <t>Z148</t>
  </si>
  <si>
    <t>Z149</t>
  </si>
  <si>
    <t>Z150</t>
  </si>
  <si>
    <t>Z151</t>
  </si>
  <si>
    <t>Z152</t>
  </si>
  <si>
    <t>Z153</t>
  </si>
  <si>
    <t>Z154</t>
  </si>
  <si>
    <t>Z155</t>
  </si>
  <si>
    <t>Z156</t>
  </si>
  <si>
    <t>Z157</t>
  </si>
  <si>
    <t>Z158</t>
  </si>
  <si>
    <t>Z159</t>
  </si>
  <si>
    <t>Z160</t>
  </si>
  <si>
    <t>Z161</t>
  </si>
  <si>
    <t>Z162</t>
  </si>
  <si>
    <t>Z163</t>
  </si>
  <si>
    <t>Z164</t>
  </si>
  <si>
    <t>Z165</t>
  </si>
  <si>
    <t>Z166</t>
  </si>
  <si>
    <t>Z167</t>
  </si>
  <si>
    <t>Z168</t>
  </si>
  <si>
    <t>1A</t>
  </si>
  <si>
    <t>4B</t>
  </si>
  <si>
    <t>1/16F</t>
  </si>
  <si>
    <t>P01</t>
  </si>
  <si>
    <t>1B</t>
  </si>
  <si>
    <t>4A</t>
  </si>
  <si>
    <t>P02</t>
  </si>
  <si>
    <t>2A</t>
  </si>
  <si>
    <t>3B</t>
  </si>
  <si>
    <t>P03</t>
  </si>
  <si>
    <t>2B</t>
  </si>
  <si>
    <t>3A</t>
  </si>
  <si>
    <t>P04</t>
  </si>
  <si>
    <t>1C</t>
  </si>
  <si>
    <t>4D</t>
  </si>
  <si>
    <t>P05</t>
  </si>
  <si>
    <t>1D</t>
  </si>
  <si>
    <t>4C</t>
  </si>
  <si>
    <t>P06</t>
  </si>
  <si>
    <t>2C</t>
  </si>
  <si>
    <t>3D</t>
  </si>
  <si>
    <t>P07</t>
  </si>
  <si>
    <t>2D</t>
  </si>
  <si>
    <t>3C</t>
  </si>
  <si>
    <t>P08</t>
  </si>
  <si>
    <t>1E</t>
  </si>
  <si>
    <t>4F</t>
  </si>
  <si>
    <t>P09</t>
  </si>
  <si>
    <t>1F</t>
  </si>
  <si>
    <t>4E</t>
  </si>
  <si>
    <t>P10</t>
  </si>
  <si>
    <t>2E</t>
  </si>
  <si>
    <t>3F</t>
  </si>
  <si>
    <t>P11</t>
  </si>
  <si>
    <t>2F</t>
  </si>
  <si>
    <t>3E</t>
  </si>
  <si>
    <t>P12</t>
  </si>
  <si>
    <t>1G</t>
  </si>
  <si>
    <t>4H</t>
  </si>
  <si>
    <t>P13</t>
  </si>
  <si>
    <t>1H</t>
  </si>
  <si>
    <t>4G</t>
  </si>
  <si>
    <t>P14</t>
  </si>
  <si>
    <t>2G</t>
  </si>
  <si>
    <t>3H</t>
  </si>
  <si>
    <t>P15</t>
  </si>
  <si>
    <t>2H</t>
  </si>
  <si>
    <t>3G</t>
  </si>
  <si>
    <t>P16</t>
  </si>
  <si>
    <t>vítěz P01</t>
  </si>
  <si>
    <t>vítěz P11</t>
  </si>
  <si>
    <t>1/8F</t>
  </si>
  <si>
    <t>P17</t>
  </si>
  <si>
    <t>vítěz P02</t>
  </si>
  <si>
    <t>vítěz P12</t>
  </si>
  <si>
    <t>P18</t>
  </si>
  <si>
    <t>vítěz P09</t>
  </si>
  <si>
    <t>vítěz P03</t>
  </si>
  <si>
    <t>P19</t>
  </si>
  <si>
    <t>vítěz P10</t>
  </si>
  <si>
    <t>vítěz P04</t>
  </si>
  <si>
    <t>P20</t>
  </si>
  <si>
    <t>vítěz P05</t>
  </si>
  <si>
    <t>vítěz P15</t>
  </si>
  <si>
    <t>P21</t>
  </si>
  <si>
    <t>vítěz P06</t>
  </si>
  <si>
    <t>vítěz P16</t>
  </si>
  <si>
    <t>P22</t>
  </si>
  <si>
    <t>vítěz P13</t>
  </si>
  <si>
    <t>vítěz P07</t>
  </si>
  <si>
    <t>P23</t>
  </si>
  <si>
    <t>vítěz P14</t>
  </si>
  <si>
    <t>vítěz P08</t>
  </si>
  <si>
    <t>P24</t>
  </si>
  <si>
    <t>vítěz P17</t>
  </si>
  <si>
    <t>vítěz P23</t>
  </si>
  <si>
    <t>1/4F</t>
  </si>
  <si>
    <t>P25</t>
  </si>
  <si>
    <t>vítěz P18</t>
  </si>
  <si>
    <t>vítěz P24</t>
  </si>
  <si>
    <t>P26</t>
  </si>
  <si>
    <t>vítěz P19</t>
  </si>
  <si>
    <t>vítěz P21</t>
  </si>
  <si>
    <t>P27</t>
  </si>
  <si>
    <t>vítěz P20</t>
  </si>
  <si>
    <t>vítěz P22</t>
  </si>
  <si>
    <t>P28</t>
  </si>
  <si>
    <t>vítěz P27</t>
  </si>
  <si>
    <t>vítěz P26</t>
  </si>
  <si>
    <t>1/2F</t>
  </si>
  <si>
    <t>P29</t>
  </si>
  <si>
    <t>vítěz P25</t>
  </si>
  <si>
    <t>vítěz P28</t>
  </si>
  <si>
    <t>P30</t>
  </si>
  <si>
    <t>poražený P29</t>
  </si>
  <si>
    <t>poražený P30</t>
  </si>
  <si>
    <t>o 3</t>
  </si>
  <si>
    <t>P31</t>
  </si>
  <si>
    <t>vítěz P29</t>
  </si>
  <si>
    <t>vítěz P30</t>
  </si>
  <si>
    <t xml:space="preserve"> Finále</t>
  </si>
  <si>
    <t>P32</t>
  </si>
  <si>
    <t>Vyhlášení výsledků turnaje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</si>
</sst>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/m/yy;@"/>
    <numFmt numFmtId="165" formatCode="&quot;: &quot;0"/>
    <numFmt numFmtId="166" formatCode="0&quot; :&quot;"/>
    <numFmt numFmtId="167" formatCode="0;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sz val="8"/>
      <color theme="1"/>
      <name val="Verdana"/>
      <family val="2"/>
      <charset val="238"/>
    </font>
    <font>
      <b/>
      <sz val="14"/>
      <color theme="1"/>
      <name val="Verdana"/>
      <family val="2"/>
      <charset val="238"/>
    </font>
    <font>
      <b/>
      <sz val="12"/>
      <color theme="1"/>
      <name val="Verdana"/>
      <family val="2"/>
      <charset val="238"/>
    </font>
    <font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C6C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9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75">
    <border>
      <left/>
      <right/>
      <top/>
      <bottom/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33">
    <xf numFmtId="0" fontId="0" fillId="0" borderId="0" xfId="0"/>
    <xf numFmtId="164" fontId="2" fillId="2" borderId="1" xfId="0" applyNumberFormat="1" applyFont="1" applyFill="1" applyBorder="1" applyAlignment="1">
      <alignment horizontal="left" vertical="top" textRotation="90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textRotation="90" wrapText="1"/>
    </xf>
    <xf numFmtId="0" fontId="2" fillId="3" borderId="3" xfId="0" applyFont="1" applyFill="1" applyBorder="1" applyAlignment="1">
      <alignment horizontal="left" vertical="top" textRotation="90" wrapText="1"/>
    </xf>
    <xf numFmtId="165" fontId="2" fillId="2" borderId="4" xfId="0" applyNumberFormat="1" applyFont="1" applyFill="1" applyBorder="1" applyAlignment="1">
      <alignment horizontal="left" vertical="top" textRotation="90" wrapText="1"/>
    </xf>
    <xf numFmtId="0" fontId="2" fillId="2" borderId="5" xfId="0" applyFont="1" applyFill="1" applyBorder="1" applyAlignment="1">
      <alignment horizontal="left" vertical="top" textRotation="90" wrapText="1"/>
    </xf>
    <xf numFmtId="0" fontId="2" fillId="2" borderId="4" xfId="0" applyFont="1" applyFill="1" applyBorder="1" applyAlignment="1">
      <alignment horizontal="left" vertical="top" textRotation="90" wrapText="1"/>
    </xf>
    <xf numFmtId="164" fontId="3" fillId="4" borderId="6" xfId="0" applyNumberFormat="1" applyFont="1" applyFill="1" applyBorder="1" applyAlignment="1">
      <alignment horizontal="center" vertical="top" wrapText="1"/>
    </xf>
    <xf numFmtId="164" fontId="3" fillId="4" borderId="7" xfId="0" applyNumberFormat="1" applyFont="1" applyFill="1" applyBorder="1" applyAlignment="1">
      <alignment horizontal="center" vertical="top" wrapText="1"/>
    </xf>
    <xf numFmtId="164" fontId="4" fillId="4" borderId="7" xfId="0" applyNumberFormat="1" applyFont="1" applyFill="1" applyBorder="1" applyAlignment="1">
      <alignment horizontal="center" vertical="top" wrapText="1"/>
    </xf>
    <xf numFmtId="164" fontId="4" fillId="4" borderId="1" xfId="0" applyNumberFormat="1" applyFont="1" applyFill="1" applyBorder="1" applyAlignment="1">
      <alignment horizontal="center" vertical="top" wrapText="1"/>
    </xf>
    <xf numFmtId="164" fontId="4" fillId="4" borderId="8" xfId="0" applyNumberFormat="1" applyFont="1" applyFill="1" applyBorder="1" applyAlignment="1">
      <alignment horizontal="center" vertical="top" wrapText="1"/>
    </xf>
    <xf numFmtId="164" fontId="4" fillId="4" borderId="4" xfId="0" applyNumberFormat="1" applyFont="1" applyFill="1" applyBorder="1" applyAlignment="1">
      <alignment horizontal="center" vertical="top" wrapText="1"/>
    </xf>
    <xf numFmtId="164" fontId="4" fillId="4" borderId="3" xfId="0" applyNumberFormat="1" applyFont="1" applyFill="1" applyBorder="1" applyAlignment="1">
      <alignment horizontal="center" vertical="top" wrapText="1"/>
    </xf>
    <xf numFmtId="164" fontId="4" fillId="4" borderId="3" xfId="0" applyNumberFormat="1" applyFont="1" applyFill="1" applyBorder="1" applyAlignment="1">
      <alignment horizontal="center" vertical="top" wrapText="1"/>
    </xf>
    <xf numFmtId="164" fontId="4" fillId="4" borderId="1" xfId="0" applyNumberFormat="1" applyFont="1" applyFill="1" applyBorder="1" applyAlignment="1">
      <alignment horizontal="center" vertical="top" wrapText="1"/>
    </xf>
    <xf numFmtId="164" fontId="4" fillId="4" borderId="9" xfId="0" applyNumberFormat="1" applyFont="1" applyFill="1" applyBorder="1" applyAlignment="1">
      <alignment horizontal="center" vertical="top" wrapText="1"/>
    </xf>
    <xf numFmtId="164" fontId="4" fillId="4" borderId="10" xfId="0" applyNumberFormat="1" applyFont="1" applyFill="1" applyBorder="1" applyAlignment="1">
      <alignment horizontal="center" vertical="top" wrapText="1"/>
    </xf>
    <xf numFmtId="20" fontId="0" fillId="0" borderId="11" xfId="0" applyNumberFormat="1" applyFont="1" applyBorder="1" applyAlignment="1" applyProtection="1">
      <alignment horizontal="center" vertical="top" wrapText="1"/>
    </xf>
    <xf numFmtId="0" fontId="0" fillId="0" borderId="5" xfId="0" applyFont="1" applyBorder="1" applyAlignment="1" applyProtection="1">
      <alignment horizontal="center" vertical="top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5" fillId="5" borderId="12" xfId="0" applyFont="1" applyFill="1" applyBorder="1" applyAlignment="1" applyProtection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166" fontId="5" fillId="5" borderId="13" xfId="0" applyNumberFormat="1" applyFont="1" applyFill="1" applyBorder="1" applyAlignment="1">
      <alignment horizontal="left" vertical="center" wrapText="1"/>
    </xf>
    <xf numFmtId="0" fontId="5" fillId="5" borderId="13" xfId="0" applyFont="1" applyFill="1" applyBorder="1" applyAlignment="1" applyProtection="1">
      <alignment horizontal="center" vertical="center" wrapText="1"/>
    </xf>
    <xf numFmtId="166" fontId="4" fillId="5" borderId="12" xfId="0" applyNumberFormat="1" applyFont="1" applyFill="1" applyBorder="1" applyAlignment="1">
      <alignment horizontal="right" vertical="center"/>
    </xf>
    <xf numFmtId="0" fontId="4" fillId="5" borderId="14" xfId="0" applyFont="1" applyFill="1" applyBorder="1" applyAlignment="1">
      <alignment horizontal="right" vertical="center" indent="1"/>
    </xf>
    <xf numFmtId="167" fontId="5" fillId="5" borderId="13" xfId="0" applyNumberFormat="1" applyFont="1" applyFill="1" applyBorder="1" applyAlignment="1">
      <alignment horizontal="center" vertical="center"/>
    </xf>
    <xf numFmtId="166" fontId="5" fillId="5" borderId="12" xfId="0" applyNumberFormat="1" applyFont="1" applyFill="1" applyBorder="1" applyAlignment="1">
      <alignment horizontal="right" vertical="center"/>
    </xf>
    <xf numFmtId="0" fontId="5" fillId="5" borderId="13" xfId="0" applyFont="1" applyFill="1" applyBorder="1" applyAlignment="1">
      <alignment horizontal="right" vertical="center" indent="1"/>
    </xf>
    <xf numFmtId="166" fontId="5" fillId="5" borderId="13" xfId="0" applyNumberFormat="1" applyFont="1" applyFill="1" applyBorder="1" applyAlignment="1">
      <alignment horizontal="right" vertical="center"/>
    </xf>
    <xf numFmtId="0" fontId="5" fillId="5" borderId="15" xfId="0" applyFont="1" applyFill="1" applyBorder="1" applyAlignment="1">
      <alignment horizontal="right" vertical="center" indent="1"/>
    </xf>
    <xf numFmtId="0" fontId="5" fillId="5" borderId="16" xfId="0" applyFont="1" applyFill="1" applyBorder="1" applyAlignment="1">
      <alignment horizontal="left" vertical="center"/>
    </xf>
    <xf numFmtId="20" fontId="5" fillId="5" borderId="17" xfId="0" applyNumberFormat="1" applyFont="1" applyFill="1" applyBorder="1" applyAlignment="1">
      <alignment horizontal="center" vertical="center"/>
    </xf>
    <xf numFmtId="20" fontId="5" fillId="0" borderId="18" xfId="0" applyNumberFormat="1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4" xfId="0" applyFont="1" applyFill="1" applyBorder="1" applyAlignment="1" applyProtection="1">
      <alignment horizontal="left" vertical="center" wrapText="1"/>
    </xf>
    <xf numFmtId="166" fontId="6" fillId="0" borderId="25" xfId="0" applyNumberFormat="1" applyFont="1" applyFill="1" applyBorder="1" applyAlignment="1" applyProtection="1">
      <alignment horizontal="right" vertical="center"/>
    </xf>
    <xf numFmtId="0" fontId="6" fillId="0" borderId="23" xfId="0" applyFont="1" applyFill="1" applyBorder="1" applyAlignment="1" applyProtection="1">
      <alignment horizontal="left" vertical="center"/>
    </xf>
    <xf numFmtId="0" fontId="7" fillId="0" borderId="24" xfId="0" applyFont="1" applyBorder="1" applyAlignment="1" applyProtection="1">
      <alignment horizontal="center" vertical="center"/>
    </xf>
    <xf numFmtId="166" fontId="8" fillId="0" borderId="25" xfId="0" applyNumberFormat="1" applyFont="1" applyFill="1" applyBorder="1" applyAlignment="1" applyProtection="1">
      <alignment horizontal="right" vertical="center"/>
    </xf>
    <xf numFmtId="0" fontId="8" fillId="0" borderId="23" xfId="0" applyFont="1" applyFill="1" applyBorder="1" applyAlignment="1" applyProtection="1">
      <alignment horizontal="left" vertical="center"/>
    </xf>
    <xf numFmtId="0" fontId="5" fillId="0" borderId="26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27" xfId="0" applyFont="1" applyFill="1" applyBorder="1" applyAlignment="1">
      <alignment horizontal="center" vertical="center"/>
    </xf>
    <xf numFmtId="20" fontId="5" fillId="6" borderId="17" xfId="0" applyNumberFormat="1" applyFont="1" applyFill="1" applyBorder="1" applyAlignment="1">
      <alignment horizontal="center" vertical="center"/>
    </xf>
    <xf numFmtId="20" fontId="5" fillId="6" borderId="18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9" borderId="21" xfId="0" applyFill="1" applyBorder="1" applyAlignment="1">
      <alignment horizontal="center" vertical="center"/>
    </xf>
    <xf numFmtId="0" fontId="0" fillId="10" borderId="21" xfId="0" applyFill="1" applyBorder="1" applyAlignment="1">
      <alignment horizontal="center" vertical="center"/>
    </xf>
    <xf numFmtId="0" fontId="1" fillId="11" borderId="21" xfId="0" applyFont="1" applyFill="1" applyBorder="1" applyAlignment="1">
      <alignment horizontal="center" vertical="center"/>
    </xf>
    <xf numFmtId="0" fontId="0" fillId="12" borderId="21" xfId="0" applyFill="1" applyBorder="1" applyAlignment="1">
      <alignment horizontal="center" vertical="center"/>
    </xf>
    <xf numFmtId="0" fontId="0" fillId="13" borderId="21" xfId="0" applyFill="1" applyBorder="1" applyAlignment="1">
      <alignment horizontal="center" vertical="center"/>
    </xf>
    <xf numFmtId="0" fontId="0" fillId="14" borderId="21" xfId="0" applyFill="1" applyBorder="1" applyAlignment="1">
      <alignment horizontal="center" vertical="center"/>
    </xf>
    <xf numFmtId="0" fontId="7" fillId="0" borderId="24" xfId="0" applyFont="1" applyFill="1" applyBorder="1" applyAlignment="1" applyProtection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Fill="1" applyBorder="1"/>
    <xf numFmtId="0" fontId="7" fillId="15" borderId="24" xfId="0" applyFont="1" applyFill="1" applyBorder="1" applyAlignment="1" applyProtection="1">
      <alignment horizontal="center" vertical="center"/>
    </xf>
    <xf numFmtId="0" fontId="5" fillId="6" borderId="28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5" fillId="6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 applyProtection="1">
      <alignment horizontal="left" vertical="center" wrapText="1"/>
    </xf>
    <xf numFmtId="166" fontId="6" fillId="0" borderId="35" xfId="0" applyNumberFormat="1" applyFont="1" applyFill="1" applyBorder="1" applyAlignment="1" applyProtection="1">
      <alignment horizontal="right" vertical="center"/>
    </xf>
    <xf numFmtId="0" fontId="6" fillId="0" borderId="33" xfId="0" applyFont="1" applyFill="1" applyBorder="1" applyAlignment="1" applyProtection="1">
      <alignment horizontal="left" vertical="center"/>
    </xf>
    <xf numFmtId="0" fontId="7" fillId="0" borderId="34" xfId="0" applyFont="1" applyBorder="1" applyAlignment="1" applyProtection="1">
      <alignment horizontal="center" vertical="center"/>
    </xf>
    <xf numFmtId="166" fontId="8" fillId="0" borderId="35" xfId="0" applyNumberFormat="1" applyFont="1" applyFill="1" applyBorder="1" applyAlignment="1" applyProtection="1">
      <alignment horizontal="right" vertical="center"/>
    </xf>
    <xf numFmtId="0" fontId="8" fillId="0" borderId="33" xfId="0" applyFont="1" applyFill="1" applyBorder="1" applyAlignment="1" applyProtection="1">
      <alignment horizontal="left" vertical="center"/>
    </xf>
    <xf numFmtId="0" fontId="5" fillId="0" borderId="36" xfId="0" applyFont="1" applyFill="1" applyBorder="1" applyAlignment="1">
      <alignment horizontal="center" vertical="center"/>
    </xf>
    <xf numFmtId="0" fontId="5" fillId="6" borderId="23" xfId="0" applyFont="1" applyFill="1" applyBorder="1" applyAlignment="1">
      <alignment horizontal="center" vertical="center"/>
    </xf>
    <xf numFmtId="0" fontId="5" fillId="6" borderId="37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0" fontId="5" fillId="6" borderId="25" xfId="0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0" fontId="5" fillId="5" borderId="37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38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40" xfId="0" applyFont="1" applyFill="1" applyBorder="1" applyAlignment="1" applyProtection="1">
      <alignment horizontal="left" vertical="center" wrapText="1"/>
    </xf>
    <xf numFmtId="166" fontId="6" fillId="0" borderId="18" xfId="0" applyNumberFormat="1" applyFont="1" applyFill="1" applyBorder="1" applyAlignment="1" applyProtection="1">
      <alignment horizontal="right" vertical="center"/>
    </xf>
    <xf numFmtId="0" fontId="6" fillId="0" borderId="19" xfId="0" applyFont="1" applyFill="1" applyBorder="1" applyAlignment="1" applyProtection="1">
      <alignment horizontal="left" vertical="center"/>
    </xf>
    <xf numFmtId="0" fontId="7" fillId="0" borderId="40" xfId="0" applyFont="1" applyFill="1" applyBorder="1" applyAlignment="1" applyProtection="1">
      <alignment horizontal="center" vertical="center"/>
    </xf>
    <xf numFmtId="166" fontId="8" fillId="0" borderId="18" xfId="0" applyNumberFormat="1" applyFont="1" applyFill="1" applyBorder="1" applyAlignment="1" applyProtection="1">
      <alignment horizontal="right" vertical="center"/>
    </xf>
    <xf numFmtId="0" fontId="8" fillId="0" borderId="19" xfId="0" applyFont="1" applyFill="1" applyBorder="1" applyAlignment="1" applyProtection="1">
      <alignment horizontal="left" vertical="center"/>
    </xf>
    <xf numFmtId="0" fontId="5" fillId="0" borderId="16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0" fillId="12" borderId="41" xfId="0" applyFill="1" applyBorder="1" applyAlignment="1">
      <alignment horizontal="center" vertical="center"/>
    </xf>
    <xf numFmtId="0" fontId="5" fillId="5" borderId="28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5" borderId="31" xfId="0" applyFont="1" applyFill="1" applyBorder="1" applyAlignment="1">
      <alignment horizontal="center" vertical="center"/>
    </xf>
    <xf numFmtId="0" fontId="7" fillId="0" borderId="34" xfId="0" applyFont="1" applyFill="1" applyBorder="1" applyAlignment="1" applyProtection="1">
      <alignment horizontal="center" vertical="center"/>
    </xf>
    <xf numFmtId="0" fontId="0" fillId="13" borderId="42" xfId="0" applyFill="1" applyBorder="1" applyAlignment="1">
      <alignment horizontal="center" vertical="center"/>
    </xf>
    <xf numFmtId="0" fontId="5" fillId="6" borderId="43" xfId="0" applyFont="1" applyFill="1" applyBorder="1" applyAlignment="1">
      <alignment horizontal="center" vertical="center"/>
    </xf>
    <xf numFmtId="0" fontId="0" fillId="14" borderId="42" xfId="0" applyFill="1" applyBorder="1" applyAlignment="1">
      <alignment horizontal="center" vertical="center"/>
    </xf>
    <xf numFmtId="0" fontId="1" fillId="11" borderId="42" xfId="0" applyFont="1" applyFill="1" applyBorder="1" applyAlignment="1">
      <alignment horizontal="center" vertical="center"/>
    </xf>
    <xf numFmtId="0" fontId="0" fillId="12" borderId="44" xfId="0" applyFill="1" applyBorder="1" applyAlignment="1">
      <alignment horizontal="center" vertical="center"/>
    </xf>
    <xf numFmtId="0" fontId="7" fillId="0" borderId="40" xfId="0" applyFont="1" applyBorder="1" applyAlignment="1" applyProtection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center" vertical="center"/>
    </xf>
    <xf numFmtId="0" fontId="0" fillId="14" borderId="46" xfId="0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5" fillId="5" borderId="47" xfId="0" applyFont="1" applyFill="1" applyBorder="1" applyAlignment="1">
      <alignment horizontal="center" vertical="center"/>
    </xf>
    <xf numFmtId="0" fontId="5" fillId="5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51" xfId="0" applyFont="1" applyFill="1" applyBorder="1" applyAlignment="1" applyProtection="1">
      <alignment horizontal="left" vertical="center" wrapText="1"/>
    </xf>
    <xf numFmtId="166" fontId="6" fillId="0" borderId="52" xfId="0" applyNumberFormat="1" applyFont="1" applyFill="1" applyBorder="1" applyAlignment="1" applyProtection="1">
      <alignment horizontal="right" vertical="center"/>
    </xf>
    <xf numFmtId="0" fontId="6" fillId="0" borderId="50" xfId="0" applyFont="1" applyFill="1" applyBorder="1" applyAlignment="1" applyProtection="1">
      <alignment horizontal="left" vertical="center"/>
    </xf>
    <xf numFmtId="0" fontId="7" fillId="0" borderId="51" xfId="0" applyFont="1" applyFill="1" applyBorder="1" applyAlignment="1" applyProtection="1">
      <alignment horizontal="center" vertical="center"/>
    </xf>
    <xf numFmtId="166" fontId="8" fillId="0" borderId="52" xfId="0" applyNumberFormat="1" applyFont="1" applyFill="1" applyBorder="1" applyAlignment="1" applyProtection="1">
      <alignment horizontal="right" vertical="center"/>
    </xf>
    <xf numFmtId="0" fontId="8" fillId="0" borderId="50" xfId="0" applyFont="1" applyFill="1" applyBorder="1" applyAlignment="1" applyProtection="1">
      <alignment horizontal="left" vertical="center"/>
    </xf>
    <xf numFmtId="0" fontId="5" fillId="0" borderId="53" xfId="0" applyFont="1" applyFill="1" applyBorder="1" applyAlignment="1">
      <alignment horizontal="center" vertical="center"/>
    </xf>
    <xf numFmtId="0" fontId="5" fillId="16" borderId="44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right" vertical="center"/>
    </xf>
    <xf numFmtId="0" fontId="5" fillId="3" borderId="18" xfId="0" applyFont="1" applyFill="1" applyBorder="1" applyAlignment="1">
      <alignment horizontal="right" vertical="center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5" fillId="6" borderId="39" xfId="0" applyFont="1" applyFill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6" borderId="40" xfId="0" applyFont="1" applyFill="1" applyBorder="1" applyAlignment="1" applyProtection="1">
      <alignment horizontal="left" vertical="center" wrapText="1"/>
    </xf>
    <xf numFmtId="166" fontId="6" fillId="6" borderId="18" xfId="0" applyNumberFormat="1" applyFont="1" applyFill="1" applyBorder="1" applyAlignment="1" applyProtection="1">
      <alignment horizontal="right" vertical="center"/>
    </xf>
    <xf numFmtId="0" fontId="6" fillId="6" borderId="19" xfId="0" applyFont="1" applyFill="1" applyBorder="1" applyAlignment="1" applyProtection="1">
      <alignment horizontal="left" vertical="center"/>
    </xf>
    <xf numFmtId="0" fontId="7" fillId="6" borderId="40" xfId="0" applyFont="1" applyFill="1" applyBorder="1" applyAlignment="1" applyProtection="1">
      <alignment horizontal="center" vertical="center"/>
    </xf>
    <xf numFmtId="166" fontId="8" fillId="6" borderId="18" xfId="0" applyNumberFormat="1" applyFont="1" applyFill="1" applyBorder="1" applyAlignment="1" applyProtection="1">
      <alignment horizontal="right" vertical="center"/>
    </xf>
    <xf numFmtId="0" fontId="8" fillId="6" borderId="19" xfId="0" applyFont="1" applyFill="1" applyBorder="1" applyAlignment="1" applyProtection="1">
      <alignment horizontal="left" vertical="center"/>
    </xf>
    <xf numFmtId="0" fontId="5" fillId="6" borderId="1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16" borderId="21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right" vertical="center"/>
    </xf>
    <xf numFmtId="0" fontId="5" fillId="3" borderId="25" xfId="0" applyFont="1" applyFill="1" applyBorder="1" applyAlignment="1">
      <alignment horizontal="right" vertical="center"/>
    </xf>
    <xf numFmtId="0" fontId="0" fillId="0" borderId="37" xfId="0" applyFont="1" applyBorder="1" applyAlignment="1">
      <alignment horizontal="center" vertical="center"/>
    </xf>
    <xf numFmtId="0" fontId="0" fillId="0" borderId="54" xfId="0" applyFont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5" fillId="6" borderId="24" xfId="0" applyFont="1" applyFill="1" applyBorder="1" applyAlignment="1" applyProtection="1">
      <alignment horizontal="left" vertical="center" wrapText="1"/>
    </xf>
    <xf numFmtId="166" fontId="6" fillId="6" borderId="25" xfId="0" applyNumberFormat="1" applyFont="1" applyFill="1" applyBorder="1" applyAlignment="1" applyProtection="1">
      <alignment horizontal="right" vertical="center"/>
    </xf>
    <xf numFmtId="0" fontId="6" fillId="6" borderId="23" xfId="0" applyFont="1" applyFill="1" applyBorder="1" applyAlignment="1" applyProtection="1">
      <alignment horizontal="left" vertical="center"/>
    </xf>
    <xf numFmtId="0" fontId="7" fillId="6" borderId="24" xfId="0" applyFont="1" applyFill="1" applyBorder="1" applyAlignment="1" applyProtection="1">
      <alignment horizontal="center" vertical="center"/>
    </xf>
    <xf numFmtId="166" fontId="8" fillId="6" borderId="25" xfId="0" applyNumberFormat="1" applyFont="1" applyFill="1" applyBorder="1" applyAlignment="1" applyProtection="1">
      <alignment horizontal="right" vertical="center"/>
    </xf>
    <xf numFmtId="0" fontId="8" fillId="6" borderId="23" xfId="0" applyFont="1" applyFill="1" applyBorder="1" applyAlignment="1" applyProtection="1">
      <alignment horizontal="left" vertical="center"/>
    </xf>
    <xf numFmtId="0" fontId="5" fillId="6" borderId="26" xfId="0" applyFont="1" applyFill="1" applyBorder="1" applyAlignment="1">
      <alignment horizontal="center" vertical="center"/>
    </xf>
    <xf numFmtId="0" fontId="5" fillId="6" borderId="55" xfId="0" applyFont="1" applyFill="1" applyBorder="1" applyAlignment="1">
      <alignment horizontal="center" vertical="center"/>
    </xf>
    <xf numFmtId="0" fontId="5" fillId="6" borderId="56" xfId="0" applyFont="1" applyFill="1" applyBorder="1" applyAlignment="1">
      <alignment horizontal="center" vertical="center"/>
    </xf>
    <xf numFmtId="0" fontId="5" fillId="6" borderId="57" xfId="0" applyFont="1" applyFill="1" applyBorder="1" applyAlignment="1">
      <alignment horizontal="center" vertical="center"/>
    </xf>
    <xf numFmtId="0" fontId="5" fillId="6" borderId="58" xfId="0" applyFont="1" applyFill="1" applyBorder="1" applyAlignment="1">
      <alignment horizontal="center" vertical="center"/>
    </xf>
    <xf numFmtId="0" fontId="0" fillId="0" borderId="59" xfId="0" applyFont="1" applyBorder="1" applyAlignment="1">
      <alignment horizontal="center" vertical="center"/>
    </xf>
    <xf numFmtId="0" fontId="0" fillId="0" borderId="60" xfId="0" applyFont="1" applyBorder="1" applyAlignment="1">
      <alignment horizontal="center" vertical="center"/>
    </xf>
    <xf numFmtId="0" fontId="5" fillId="6" borderId="61" xfId="0" applyFont="1" applyFill="1" applyBorder="1" applyAlignment="1">
      <alignment horizontal="center" vertical="center"/>
    </xf>
    <xf numFmtId="0" fontId="5" fillId="6" borderId="62" xfId="0" applyFont="1" applyFill="1" applyBorder="1" applyAlignment="1">
      <alignment horizontal="center" vertical="center"/>
    </xf>
    <xf numFmtId="0" fontId="5" fillId="6" borderId="62" xfId="0" applyFont="1" applyFill="1" applyBorder="1" applyAlignment="1" applyProtection="1">
      <alignment horizontal="left" vertical="center" wrapText="1"/>
    </xf>
    <xf numFmtId="166" fontId="6" fillId="6" borderId="63" xfId="0" applyNumberFormat="1" applyFont="1" applyFill="1" applyBorder="1" applyAlignment="1" applyProtection="1">
      <alignment horizontal="right" vertical="center"/>
    </xf>
    <xf numFmtId="0" fontId="6" fillId="6" borderId="64" xfId="0" applyFont="1" applyFill="1" applyBorder="1" applyAlignment="1" applyProtection="1">
      <alignment horizontal="left" vertical="center"/>
    </xf>
    <xf numFmtId="0" fontId="7" fillId="6" borderId="62" xfId="0" applyFont="1" applyFill="1" applyBorder="1" applyAlignment="1" applyProtection="1">
      <alignment horizontal="center" vertical="center"/>
    </xf>
    <xf numFmtId="166" fontId="8" fillId="6" borderId="63" xfId="0" applyNumberFormat="1" applyFont="1" applyFill="1" applyBorder="1" applyAlignment="1" applyProtection="1">
      <alignment horizontal="right" vertical="center"/>
    </xf>
    <xf numFmtId="0" fontId="8" fillId="6" borderId="64" xfId="0" applyFont="1" applyFill="1" applyBorder="1" applyAlignment="1" applyProtection="1">
      <alignment horizontal="left" vertical="center"/>
    </xf>
    <xf numFmtId="0" fontId="8" fillId="6" borderId="65" xfId="0" applyFont="1" applyFill="1" applyBorder="1" applyAlignment="1" applyProtection="1">
      <alignment horizontal="left" vertical="center"/>
    </xf>
    <xf numFmtId="0" fontId="5" fillId="6" borderId="66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45" xfId="0" applyFont="1" applyFill="1" applyBorder="1" applyAlignment="1">
      <alignment horizontal="center" vertical="center"/>
    </xf>
    <xf numFmtId="0" fontId="5" fillId="16" borderId="46" xfId="0" applyFont="1" applyFill="1" applyBorder="1" applyAlignment="1">
      <alignment horizontal="center" vertical="center"/>
    </xf>
    <xf numFmtId="0" fontId="5" fillId="6" borderId="47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right" vertical="center"/>
    </xf>
    <xf numFmtId="0" fontId="5" fillId="3" borderId="63" xfId="0" applyFont="1" applyFill="1" applyBorder="1" applyAlignment="1">
      <alignment horizontal="right" vertical="center"/>
    </xf>
    <xf numFmtId="0" fontId="0" fillId="0" borderId="67" xfId="0" applyFont="1" applyBorder="1" applyAlignment="1">
      <alignment horizontal="center" vertical="center"/>
    </xf>
    <xf numFmtId="0" fontId="0" fillId="0" borderId="68" xfId="0" applyFont="1" applyBorder="1" applyAlignment="1">
      <alignment horizontal="center" vertical="center"/>
    </xf>
    <xf numFmtId="0" fontId="5" fillId="6" borderId="49" xfId="0" applyFont="1" applyFill="1" applyBorder="1" applyAlignment="1">
      <alignment horizontal="center" vertical="center"/>
    </xf>
    <xf numFmtId="0" fontId="5" fillId="6" borderId="51" xfId="0" applyFont="1" applyFill="1" applyBorder="1" applyAlignment="1">
      <alignment horizontal="center" vertical="center"/>
    </xf>
    <xf numFmtId="0" fontId="5" fillId="6" borderId="51" xfId="0" applyFont="1" applyFill="1" applyBorder="1" applyAlignment="1" applyProtection="1">
      <alignment horizontal="left" vertical="center" wrapText="1"/>
    </xf>
    <xf numFmtId="166" fontId="6" fillId="6" borderId="52" xfId="0" applyNumberFormat="1" applyFont="1" applyFill="1" applyBorder="1" applyAlignment="1" applyProtection="1">
      <alignment horizontal="right" vertical="center"/>
    </xf>
    <xf numFmtId="0" fontId="6" fillId="6" borderId="50" xfId="0" applyFont="1" applyFill="1" applyBorder="1" applyAlignment="1" applyProtection="1">
      <alignment horizontal="left" vertical="center"/>
    </xf>
    <xf numFmtId="0" fontId="7" fillId="6" borderId="51" xfId="0" applyFont="1" applyFill="1" applyBorder="1" applyAlignment="1" applyProtection="1">
      <alignment horizontal="center" vertical="center"/>
    </xf>
    <xf numFmtId="166" fontId="8" fillId="6" borderId="52" xfId="0" applyNumberFormat="1" applyFont="1" applyFill="1" applyBorder="1" applyAlignment="1" applyProtection="1">
      <alignment horizontal="right" vertical="center"/>
    </xf>
    <xf numFmtId="0" fontId="8" fillId="6" borderId="50" xfId="0" applyFont="1" applyFill="1" applyBorder="1" applyAlignment="1" applyProtection="1">
      <alignment horizontal="left" vertical="center"/>
    </xf>
    <xf numFmtId="0" fontId="5" fillId="6" borderId="53" xfId="0" applyFont="1" applyFill="1" applyBorder="1" applyAlignment="1">
      <alignment horizontal="center" vertical="center"/>
    </xf>
    <xf numFmtId="0" fontId="5" fillId="6" borderId="69" xfId="0" applyFont="1" applyFill="1" applyBorder="1" applyAlignment="1">
      <alignment horizontal="center" vertical="center"/>
    </xf>
    <xf numFmtId="0" fontId="5" fillId="6" borderId="70" xfId="0" applyFont="1" applyFill="1" applyBorder="1" applyAlignment="1">
      <alignment horizontal="center" vertical="center"/>
    </xf>
    <xf numFmtId="0" fontId="5" fillId="6" borderId="70" xfId="0" applyFont="1" applyFill="1" applyBorder="1" applyAlignment="1" applyProtection="1">
      <alignment horizontal="left" vertical="center" wrapText="1"/>
    </xf>
    <xf numFmtId="166" fontId="6" fillId="6" borderId="71" xfId="0" applyNumberFormat="1" applyFont="1" applyFill="1" applyBorder="1" applyAlignment="1" applyProtection="1">
      <alignment horizontal="right" vertical="center"/>
    </xf>
    <xf numFmtId="0" fontId="6" fillId="6" borderId="72" xfId="0" applyFont="1" applyFill="1" applyBorder="1" applyAlignment="1" applyProtection="1">
      <alignment horizontal="left" vertical="center"/>
    </xf>
    <xf numFmtId="0" fontId="7" fillId="6" borderId="70" xfId="0" applyFont="1" applyFill="1" applyBorder="1" applyAlignment="1" applyProtection="1">
      <alignment horizontal="center" vertical="center"/>
    </xf>
    <xf numFmtId="166" fontId="8" fillId="6" borderId="71" xfId="0" applyNumberFormat="1" applyFont="1" applyFill="1" applyBorder="1" applyAlignment="1" applyProtection="1">
      <alignment horizontal="right" vertical="center"/>
    </xf>
    <xf numFmtId="0" fontId="8" fillId="6" borderId="72" xfId="0" applyFont="1" applyFill="1" applyBorder="1" applyAlignment="1" applyProtection="1">
      <alignment horizontal="left" vertical="center"/>
    </xf>
    <xf numFmtId="0" fontId="5" fillId="6" borderId="7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16" borderId="74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40" xfId="0" applyFont="1" applyFill="1" applyBorder="1" applyAlignment="1" applyProtection="1">
      <alignment horizontal="left" vertical="center" wrapText="1"/>
    </xf>
    <xf numFmtId="166" fontId="6" fillId="2" borderId="18" xfId="0" applyNumberFormat="1" applyFont="1" applyFill="1" applyBorder="1" applyAlignment="1" applyProtection="1">
      <alignment horizontal="right" vertical="center"/>
    </xf>
    <xf numFmtId="0" fontId="6" fillId="2" borderId="19" xfId="0" applyFont="1" applyFill="1" applyBorder="1" applyAlignment="1" applyProtection="1">
      <alignment horizontal="left" vertical="center"/>
    </xf>
    <xf numFmtId="0" fontId="7" fillId="2" borderId="40" xfId="0" applyFont="1" applyFill="1" applyBorder="1" applyAlignment="1" applyProtection="1">
      <alignment horizontal="center" vertical="center"/>
    </xf>
    <xf numFmtId="166" fontId="8" fillId="2" borderId="18" xfId="0" applyNumberFormat="1" applyFont="1" applyFill="1" applyBorder="1" applyAlignment="1" applyProtection="1">
      <alignment horizontal="right" vertical="center"/>
    </xf>
    <xf numFmtId="0" fontId="8" fillId="2" borderId="19" xfId="0" applyFont="1" applyFill="1" applyBorder="1" applyAlignment="1" applyProtection="1">
      <alignment horizontal="left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/>
    </xf>
    <xf numFmtId="0" fontId="5" fillId="2" borderId="51" xfId="0" applyFont="1" applyFill="1" applyBorder="1" applyAlignment="1" applyProtection="1">
      <alignment horizontal="left" vertical="center" wrapText="1"/>
    </xf>
    <xf numFmtId="166" fontId="6" fillId="2" borderId="52" xfId="0" applyNumberFormat="1" applyFont="1" applyFill="1" applyBorder="1" applyAlignment="1" applyProtection="1">
      <alignment horizontal="right" vertical="center"/>
    </xf>
    <xf numFmtId="0" fontId="6" fillId="2" borderId="50" xfId="0" applyFont="1" applyFill="1" applyBorder="1" applyAlignment="1" applyProtection="1">
      <alignment horizontal="left" vertical="center"/>
    </xf>
    <xf numFmtId="0" fontId="7" fillId="2" borderId="51" xfId="0" applyFont="1" applyFill="1" applyBorder="1" applyAlignment="1" applyProtection="1">
      <alignment horizontal="center" vertical="center"/>
    </xf>
    <xf numFmtId="166" fontId="8" fillId="2" borderId="52" xfId="0" applyNumberFormat="1" applyFont="1" applyFill="1" applyBorder="1" applyAlignment="1" applyProtection="1">
      <alignment horizontal="right" vertical="center"/>
    </xf>
    <xf numFmtId="0" fontId="8" fillId="2" borderId="50" xfId="0" applyFont="1" applyFill="1" applyBorder="1" applyAlignment="1" applyProtection="1">
      <alignment horizontal="left" vertical="center"/>
    </xf>
    <xf numFmtId="0" fontId="5" fillId="2" borderId="5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6" fontId="5" fillId="5" borderId="13" xfId="0" applyNumberFormat="1" applyFont="1" applyFill="1" applyBorder="1" applyAlignment="1">
      <alignment horizontal="left" vertical="center"/>
    </xf>
    <xf numFmtId="20" fontId="5" fillId="6" borderId="13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/>
    </xf>
  </cellXfs>
  <cellStyles count="1">
    <cellStyle name="Normální" xfId="0" builtinId="0"/>
  </cellStyles>
  <dxfs count="1698">
    <dxf>
      <font>
        <color rgb="FFFF6699"/>
      </font>
      <fill>
        <patternFill patternType="solid">
          <bgColor rgb="FFFFFF99"/>
        </patternFill>
      </fill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6699"/>
      </font>
      <fill>
        <patternFill patternType="solid">
          <bgColor rgb="FFFFFF99"/>
        </patternFill>
      </fill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6699"/>
      </font>
      <fill>
        <patternFill patternType="solid">
          <bgColor rgb="FFFFFF99"/>
        </patternFill>
      </fill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6699"/>
      </font>
      <fill>
        <patternFill patternType="solid">
          <bgColor rgb="FFFFFF99"/>
        </patternFill>
      </fill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6699"/>
      </font>
      <fill>
        <patternFill patternType="solid">
          <bgColor rgb="FFFFFF99"/>
        </patternFill>
      </fill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6699"/>
      </font>
      <fill>
        <patternFill patternType="solid">
          <bgColor rgb="FFFFFF99"/>
        </patternFill>
      </fill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6699"/>
      </font>
      <fill>
        <patternFill patternType="solid">
          <bgColor rgb="FFFFFF99"/>
        </patternFill>
      </fill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6699"/>
      </font>
      <fill>
        <patternFill patternType="solid">
          <bgColor rgb="FFFFFF99"/>
        </patternFill>
      </fill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b/>
        <i val="0"/>
        <u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b/>
        <i val="0"/>
        <u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b/>
        <i val="0"/>
        <u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b/>
        <i val="0"/>
        <u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6699"/>
      </font>
      <fill>
        <patternFill patternType="solid">
          <bgColor rgb="FFFFFF99"/>
        </patternFill>
      </fill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6699"/>
      </font>
      <fill>
        <patternFill patternType="solid">
          <bgColor rgb="FFFFFF99"/>
        </patternFill>
      </fill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b/>
        <i val="0"/>
        <u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b/>
        <i val="0"/>
        <u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b/>
        <i val="0"/>
        <u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b/>
        <i val="0"/>
        <u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b/>
        <i val="0"/>
        <u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b/>
        <i val="0"/>
        <u/>
      </font>
    </dxf>
    <dxf>
      <font>
        <color rgb="FFFF6699"/>
      </font>
      <fill>
        <patternFill patternType="solid">
          <bgColor rgb="FFFFFF99"/>
        </patternFill>
      </fill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6699"/>
      </font>
      <fill>
        <patternFill patternType="solid">
          <bgColor rgb="FFFFFF99"/>
        </patternFill>
      </fill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b/>
        <i val="0"/>
        <u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b/>
        <i val="0"/>
        <u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b/>
        <i val="0"/>
        <u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b/>
        <i val="0"/>
        <u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b/>
        <i val="0"/>
        <u/>
      </font>
    </dxf>
    <dxf>
      <font>
        <strike val="0"/>
        <color rgb="FFFF6699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color rgb="FFFFC000"/>
      </font>
    </dxf>
    <dxf>
      <font>
        <color rgb="FF00B0F0"/>
      </font>
    </dxf>
    <dxf>
      <font>
        <color theme="0" tint="-0.499984740745262"/>
      </font>
    </dxf>
    <dxf>
      <font>
        <color theme="1"/>
      </font>
    </dxf>
    <dxf>
      <font>
        <color rgb="FFCC0099"/>
      </font>
    </dxf>
    <dxf>
      <font>
        <color rgb="FF0000FF"/>
      </font>
    </dxf>
    <dxf>
      <font>
        <color rgb="FFFF0000"/>
      </font>
    </dxf>
    <dxf>
      <font>
        <color rgb="FF009900"/>
      </font>
    </dxf>
    <dxf>
      <font>
        <b/>
        <i val="0"/>
        <u/>
      </font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</font>
    </dxf>
    <dxf>
      <font>
        <b/>
        <i val="0"/>
      </font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theme="0"/>
      </font>
      <fill>
        <patternFill>
          <bgColor rgb="FF008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rgb="FFFFC000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NALTY%20FLORBAL%202016_zadavan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ulky skupin"/>
      <sheetName val="Pavouk 32"/>
      <sheetName val="Pavouk 5 W"/>
      <sheetName val="Statistika hráčů"/>
      <sheetName val="Statistika gólmanů"/>
      <sheetName val="jednotlivci"/>
      <sheetName val="Rozpis zápasů"/>
      <sheetName val="Rozpis-skore"/>
      <sheetName val="pravidla turnaje"/>
      <sheetName val="Tabulka"/>
      <sheetName val="Tabulka-skore"/>
      <sheetName val="rozstřely"/>
      <sheetName val="rozstřely-skore"/>
      <sheetName val="rozpisy"/>
      <sheetName val="Lis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>
            <v>1</v>
          </cell>
        </row>
        <row r="3">
          <cell r="A3">
            <v>0</v>
          </cell>
        </row>
        <row r="4">
          <cell r="A4">
            <v>0</v>
          </cell>
        </row>
        <row r="5">
          <cell r="A5">
            <v>0</v>
          </cell>
        </row>
        <row r="6">
          <cell r="A6">
            <v>0</v>
          </cell>
        </row>
        <row r="31">
          <cell r="B31" t="str">
            <v xml:space="preserve">3x20 min čistý 10 min přestávka, příp. 5 min limitované prodloužení, před nímž je 2 min přestávka bez změny stran; minimálně 30 minutovou rozcvičku </v>
          </cell>
          <cell r="C31">
            <v>30</v>
          </cell>
          <cell r="D31">
            <v>180</v>
          </cell>
        </row>
        <row r="32">
          <cell r="B32" t="str">
            <v xml:space="preserve">3x20 min čistý 10 min přestávka, příp. 10 min limitované prodloužení, před nímž je 2 min přestávka bez změny stran; minimálně 30 minutovou rozcvičku </v>
          </cell>
          <cell r="C32">
            <v>30</v>
          </cell>
          <cell r="D32">
            <v>210</v>
          </cell>
        </row>
        <row r="33">
          <cell r="B33" t="str">
            <v>3x15 min čistý 5 min přestávka, 10 min rozcvička na hřišti</v>
          </cell>
          <cell r="C33">
            <v>10</v>
          </cell>
          <cell r="D33">
            <v>90</v>
          </cell>
        </row>
        <row r="34">
          <cell r="B34" t="str">
            <v>3x15 min čistý 3 min přestávka</v>
          </cell>
          <cell r="D34">
            <v>85</v>
          </cell>
        </row>
        <row r="35">
          <cell r="B35" t="str">
            <v>3x14 min čistý 3 min přestávka</v>
          </cell>
          <cell r="D35">
            <v>80</v>
          </cell>
        </row>
        <row r="36">
          <cell r="B36" t="str">
            <v>3x13 min čistý 3 min přestávka</v>
          </cell>
          <cell r="D36">
            <v>75</v>
          </cell>
        </row>
        <row r="37">
          <cell r="B37" t="str">
            <v>3x12 min čistý 3 min přestávka</v>
          </cell>
          <cell r="D37">
            <v>70</v>
          </cell>
        </row>
        <row r="38">
          <cell r="B38" t="str">
            <v>2x12 min čistý 3 min přestávka</v>
          </cell>
          <cell r="D38">
            <v>45</v>
          </cell>
        </row>
        <row r="39">
          <cell r="B39" t="str">
            <v>3x10 min čistý 3 min přestávka</v>
          </cell>
          <cell r="D39">
            <v>60</v>
          </cell>
        </row>
        <row r="40">
          <cell r="B40" t="str">
            <v>2x10 min čistý 3 min přestávka</v>
          </cell>
          <cell r="D40">
            <v>40</v>
          </cell>
        </row>
        <row r="41">
          <cell r="B41" t="str">
            <v>3x9 min čistý</v>
          </cell>
          <cell r="D41">
            <v>55</v>
          </cell>
        </row>
        <row r="42">
          <cell r="B42" t="str">
            <v>2x9 min čistý 3 min přestávka</v>
          </cell>
          <cell r="D42">
            <v>35</v>
          </cell>
        </row>
        <row r="43">
          <cell r="B43" t="str">
            <v>3x8 min čistý</v>
          </cell>
          <cell r="D43">
            <v>50</v>
          </cell>
        </row>
        <row r="44">
          <cell r="B44" t="str">
            <v>2x8 min čistý</v>
          </cell>
          <cell r="D44">
            <v>35</v>
          </cell>
        </row>
        <row r="45">
          <cell r="B45" t="str">
            <v>3x7 min čistý</v>
          </cell>
          <cell r="D45">
            <v>45</v>
          </cell>
        </row>
        <row r="46">
          <cell r="B46" t="str">
            <v>2x7 min čistý 3 min přestávka</v>
          </cell>
          <cell r="D46">
            <v>30</v>
          </cell>
        </row>
        <row r="47">
          <cell r="B47" t="str">
            <v>3x15 min hrubý</v>
          </cell>
          <cell r="D47">
            <v>62</v>
          </cell>
        </row>
        <row r="48">
          <cell r="B48" t="str">
            <v>2x15 min hrubý</v>
          </cell>
          <cell r="D48">
            <v>41</v>
          </cell>
        </row>
        <row r="49">
          <cell r="B49" t="str">
            <v>3x10 min hrubý</v>
          </cell>
          <cell r="D49">
            <v>45</v>
          </cell>
        </row>
        <row r="50">
          <cell r="B50" t="str">
            <v>2x10 min hrubý</v>
          </cell>
          <cell r="D50">
            <v>30</v>
          </cell>
        </row>
        <row r="51">
          <cell r="B51" t="str">
            <v>3x9 min hrubý</v>
          </cell>
          <cell r="D51">
            <v>42</v>
          </cell>
        </row>
        <row r="52">
          <cell r="B52" t="str">
            <v>2x9 min hrubý</v>
          </cell>
          <cell r="D52">
            <v>28</v>
          </cell>
        </row>
        <row r="53">
          <cell r="B53" t="str">
            <v>3x8 min hrubý</v>
          </cell>
          <cell r="D53">
            <v>39</v>
          </cell>
        </row>
        <row r="54">
          <cell r="B54" t="str">
            <v>2x8 min hrubý</v>
          </cell>
          <cell r="D54">
            <v>26</v>
          </cell>
        </row>
        <row r="55">
          <cell r="B55" t="str">
            <v>3x7 min hrubý</v>
          </cell>
          <cell r="D55">
            <v>36</v>
          </cell>
        </row>
        <row r="56">
          <cell r="B56" t="str">
            <v>2x7 min hrubý</v>
          </cell>
          <cell r="D56">
            <v>24</v>
          </cell>
        </row>
        <row r="57">
          <cell r="A57" t="str">
            <v>x</v>
          </cell>
          <cell r="B57" t="str">
            <v>nájezdy</v>
          </cell>
          <cell r="D57">
            <v>10</v>
          </cell>
        </row>
        <row r="58">
          <cell r="B58" t="str">
            <v>1x17 min hrubý</v>
          </cell>
          <cell r="D58">
            <v>23</v>
          </cell>
        </row>
        <row r="60">
          <cell r="C60">
            <v>0.39583333333333331</v>
          </cell>
        </row>
        <row r="64">
          <cell r="A64">
            <v>10</v>
          </cell>
          <cell r="B64" t="str">
            <v>A</v>
          </cell>
        </row>
        <row r="65">
          <cell r="A65">
            <v>20</v>
          </cell>
          <cell r="B65" t="str">
            <v>B</v>
          </cell>
        </row>
        <row r="66">
          <cell r="A66">
            <v>30</v>
          </cell>
          <cell r="B66" t="str">
            <v>C</v>
          </cell>
        </row>
        <row r="67">
          <cell r="A67">
            <v>40</v>
          </cell>
          <cell r="B67" t="str">
            <v>D</v>
          </cell>
        </row>
        <row r="68">
          <cell r="A68">
            <v>50</v>
          </cell>
          <cell r="B68" t="str">
            <v>E</v>
          </cell>
        </row>
        <row r="69">
          <cell r="A69">
            <v>60</v>
          </cell>
          <cell r="B69" t="str">
            <v>F</v>
          </cell>
        </row>
        <row r="70">
          <cell r="A70">
            <v>70</v>
          </cell>
          <cell r="B70" t="str">
            <v>G</v>
          </cell>
        </row>
        <row r="71">
          <cell r="A71">
            <v>80</v>
          </cell>
          <cell r="B71" t="str">
            <v>H</v>
          </cell>
        </row>
        <row r="72">
          <cell r="A72">
            <v>90</v>
          </cell>
          <cell r="B72" t="str">
            <v>I</v>
          </cell>
        </row>
        <row r="73">
          <cell r="A73">
            <v>100</v>
          </cell>
          <cell r="B73" t="str">
            <v>J</v>
          </cell>
        </row>
        <row r="74">
          <cell r="A74">
            <v>110</v>
          </cell>
          <cell r="B74" t="str">
            <v>K</v>
          </cell>
        </row>
        <row r="75">
          <cell r="A75">
            <v>120</v>
          </cell>
          <cell r="B75" t="str">
            <v>L</v>
          </cell>
        </row>
        <row r="76">
          <cell r="A76">
            <v>130</v>
          </cell>
          <cell r="B76" t="str">
            <v>N</v>
          </cell>
        </row>
        <row r="77">
          <cell r="A77">
            <v>140</v>
          </cell>
          <cell r="B77" t="str">
            <v>O</v>
          </cell>
        </row>
        <row r="78">
          <cell r="A78">
            <v>150</v>
          </cell>
          <cell r="B78" t="str">
            <v>P</v>
          </cell>
        </row>
        <row r="79">
          <cell r="A79">
            <v>160</v>
          </cell>
          <cell r="B79" t="str">
            <v>Q</v>
          </cell>
        </row>
        <row r="80">
          <cell r="A80">
            <v>170</v>
          </cell>
          <cell r="B80" t="str">
            <v>W</v>
          </cell>
        </row>
        <row r="81">
          <cell r="A81">
            <v>180</v>
          </cell>
          <cell r="B81" t="str">
            <v>X</v>
          </cell>
        </row>
        <row r="82">
          <cell r="A82">
            <v>190</v>
          </cell>
          <cell r="B82" t="str">
            <v>Y</v>
          </cell>
        </row>
        <row r="83">
          <cell r="A83">
            <v>200</v>
          </cell>
          <cell r="B83" t="str">
            <v>Z</v>
          </cell>
        </row>
      </sheetData>
      <sheetData sheetId="9">
        <row r="4">
          <cell r="B4">
            <v>11</v>
          </cell>
          <cell r="C4" t="str">
            <v>Fiedler/ 
Weiss</v>
          </cell>
          <cell r="D4" t="str">
            <v>A</v>
          </cell>
          <cell r="E4" t="str">
            <v>:</v>
          </cell>
          <cell r="F4" t="str">
            <v>:</v>
          </cell>
          <cell r="G4" t="str">
            <v>:</v>
          </cell>
          <cell r="H4" t="str">
            <v>:</v>
          </cell>
          <cell r="I4" t="str">
            <v>:</v>
          </cell>
          <cell r="J4" t="str">
            <v>:</v>
          </cell>
          <cell r="K4" t="str">
            <v/>
          </cell>
          <cell r="L4" t="str">
            <v/>
          </cell>
          <cell r="M4" t="str">
            <v/>
          </cell>
          <cell r="N4" t="str">
            <v/>
          </cell>
          <cell r="O4" t="str">
            <v/>
          </cell>
          <cell r="P4" t="str">
            <v/>
          </cell>
          <cell r="Q4" t="str">
            <v/>
          </cell>
          <cell r="R4" t="str">
            <v/>
          </cell>
          <cell r="S4" t="str">
            <v/>
          </cell>
          <cell r="T4" t="str">
            <v/>
          </cell>
          <cell r="U4" t="str">
            <v/>
          </cell>
          <cell r="V4" t="str">
            <v/>
          </cell>
          <cell r="W4" t="str">
            <v/>
          </cell>
          <cell r="X4" t="str">
            <v>A</v>
          </cell>
          <cell r="Y4">
            <v>11</v>
          </cell>
          <cell r="Z4" t="str">
            <v>Fiedler/ 
Weiss</v>
          </cell>
        </row>
        <row r="5">
          <cell r="B5">
            <v>12</v>
          </cell>
          <cell r="C5" t="str">
            <v>Kisugite/ 
Mück</v>
          </cell>
          <cell r="D5" t="str">
            <v>:</v>
          </cell>
          <cell r="E5" t="str">
            <v>A</v>
          </cell>
          <cell r="F5" t="str">
            <v>:</v>
          </cell>
          <cell r="G5" t="str">
            <v>:</v>
          </cell>
          <cell r="H5" t="str">
            <v>:</v>
          </cell>
          <cell r="I5" t="str">
            <v>:</v>
          </cell>
          <cell r="J5" t="str">
            <v>: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  <cell r="S5" t="str">
            <v/>
          </cell>
          <cell r="T5" t="str">
            <v/>
          </cell>
          <cell r="U5" t="str">
            <v/>
          </cell>
          <cell r="V5" t="str">
            <v/>
          </cell>
          <cell r="W5" t="str">
            <v/>
          </cell>
          <cell r="X5" t="str">
            <v>A</v>
          </cell>
          <cell r="Y5">
            <v>12</v>
          </cell>
          <cell r="Z5" t="str">
            <v>Kisugite/ 
Mück</v>
          </cell>
        </row>
        <row r="6">
          <cell r="B6">
            <v>13</v>
          </cell>
          <cell r="C6" t="str">
            <v>Václav/ 
Houser</v>
          </cell>
          <cell r="D6" t="str">
            <v>:</v>
          </cell>
          <cell r="E6" t="str">
            <v>:</v>
          </cell>
          <cell r="F6" t="str">
            <v>A</v>
          </cell>
          <cell r="G6" t="str">
            <v>:</v>
          </cell>
          <cell r="H6" t="str">
            <v>:</v>
          </cell>
          <cell r="I6" t="str">
            <v>:</v>
          </cell>
          <cell r="J6" t="str">
            <v>:</v>
          </cell>
          <cell r="K6" t="str">
            <v/>
          </cell>
          <cell r="L6" t="str">
            <v/>
          </cell>
          <cell r="M6" t="str">
            <v/>
          </cell>
          <cell r="N6" t="str">
            <v/>
          </cell>
          <cell r="O6" t="str">
            <v/>
          </cell>
          <cell r="P6" t="str">
            <v/>
          </cell>
          <cell r="Q6" t="str">
            <v/>
          </cell>
          <cell r="R6" t="str">
            <v/>
          </cell>
          <cell r="S6" t="str">
            <v/>
          </cell>
          <cell r="T6" t="str">
            <v/>
          </cell>
          <cell r="U6" t="str">
            <v/>
          </cell>
          <cell r="V6" t="str">
            <v/>
          </cell>
          <cell r="W6" t="str">
            <v/>
          </cell>
          <cell r="X6" t="str">
            <v>A</v>
          </cell>
          <cell r="Y6">
            <v>13</v>
          </cell>
          <cell r="Z6" t="str">
            <v>Václav/ 
Houser</v>
          </cell>
        </row>
        <row r="7">
          <cell r="B7">
            <v>14</v>
          </cell>
          <cell r="C7" t="str">
            <v>Fidler/ 
Štefec</v>
          </cell>
          <cell r="D7" t="str">
            <v>:</v>
          </cell>
          <cell r="E7" t="str">
            <v>:</v>
          </cell>
          <cell r="F7" t="str">
            <v>:</v>
          </cell>
          <cell r="G7" t="str">
            <v>A</v>
          </cell>
          <cell r="H7" t="str">
            <v>:</v>
          </cell>
          <cell r="I7" t="str">
            <v>:</v>
          </cell>
          <cell r="J7" t="str">
            <v>:</v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>A</v>
          </cell>
          <cell r="Y7">
            <v>14</v>
          </cell>
          <cell r="Z7" t="str">
            <v>Fidler/ 
Štefec</v>
          </cell>
        </row>
        <row r="8">
          <cell r="B8">
            <v>15</v>
          </cell>
          <cell r="C8" t="str">
            <v>Gerhard/ 
Sýkora</v>
          </cell>
          <cell r="D8" t="str">
            <v>:</v>
          </cell>
          <cell r="E8" t="str">
            <v>:</v>
          </cell>
          <cell r="F8" t="str">
            <v>:</v>
          </cell>
          <cell r="G8" t="str">
            <v>:</v>
          </cell>
          <cell r="H8" t="str">
            <v>A</v>
          </cell>
          <cell r="I8" t="str">
            <v>:</v>
          </cell>
          <cell r="J8" t="str">
            <v>:</v>
          </cell>
          <cell r="K8" t="str">
            <v/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>A</v>
          </cell>
          <cell r="Y8">
            <v>15</v>
          </cell>
          <cell r="Z8" t="str">
            <v>Gerhard/ 
Sýkora</v>
          </cell>
        </row>
        <row r="9">
          <cell r="B9">
            <v>16</v>
          </cell>
          <cell r="C9" t="str">
            <v>Kronychová/ 
Kadlecová</v>
          </cell>
          <cell r="D9" t="str">
            <v>:</v>
          </cell>
          <cell r="E9" t="str">
            <v>:</v>
          </cell>
          <cell r="F9" t="str">
            <v>:</v>
          </cell>
          <cell r="G9" t="str">
            <v>:</v>
          </cell>
          <cell r="H9" t="str">
            <v>:</v>
          </cell>
          <cell r="I9" t="str">
            <v>A</v>
          </cell>
          <cell r="J9" t="str">
            <v>: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>A</v>
          </cell>
          <cell r="Y9">
            <v>16</v>
          </cell>
          <cell r="Z9" t="str">
            <v>Kronychová/ 
Kadlecová</v>
          </cell>
        </row>
        <row r="10">
          <cell r="B10">
            <v>17</v>
          </cell>
          <cell r="C10" t="str">
            <v>Štorek/ 
Dvořák</v>
          </cell>
          <cell r="D10" t="str">
            <v>:</v>
          </cell>
          <cell r="E10" t="str">
            <v>:</v>
          </cell>
          <cell r="F10" t="str">
            <v>:</v>
          </cell>
          <cell r="G10" t="str">
            <v>:</v>
          </cell>
          <cell r="H10" t="str">
            <v>:</v>
          </cell>
          <cell r="I10" t="str">
            <v>:</v>
          </cell>
          <cell r="J10" t="str">
            <v>A</v>
          </cell>
          <cell r="K10" t="str">
            <v/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>A</v>
          </cell>
          <cell r="Y10">
            <v>17</v>
          </cell>
          <cell r="Z10" t="str">
            <v>Štorek/ 
Dvořák</v>
          </cell>
        </row>
        <row r="11">
          <cell r="B11">
            <v>18</v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>A</v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>A</v>
          </cell>
          <cell r="Y11">
            <v>18</v>
          </cell>
          <cell r="Z11" t="str">
            <v/>
          </cell>
        </row>
        <row r="14">
          <cell r="C14" t="str">
            <v>B</v>
          </cell>
          <cell r="D14" t="str">
            <v>Valíček/ 
Mayer</v>
          </cell>
          <cell r="E14" t="str">
            <v>Fořt/ 
Fořt</v>
          </cell>
          <cell r="F14" t="str">
            <v>Rudiš/ 
Rudiš</v>
          </cell>
          <cell r="G14" t="str">
            <v>Janáček/ 
Patera</v>
          </cell>
          <cell r="H14" t="str">
            <v>Tichý/ 
Chyna</v>
          </cell>
          <cell r="I14" t="str">
            <v>Křenek/ 
Körber</v>
          </cell>
          <cell r="J14" t="str">
            <v>Kindl/ 
Kotoun</v>
          </cell>
          <cell r="K14" t="str">
            <v/>
          </cell>
          <cell r="L14" t="str">
            <v>Body</v>
          </cell>
          <cell r="M14" t="str">
            <v>Skóre</v>
          </cell>
          <cell r="O14" t="str">
            <v>Rozdíl</v>
          </cell>
          <cell r="P14" t="str">
            <v>Podíl</v>
          </cell>
          <cell r="Q14" t="str">
            <v>Pořadí bez vz</v>
          </cell>
          <cell r="R14" t="str">
            <v>Body vz</v>
          </cell>
          <cell r="S14" t="str">
            <v>Skóre vz</v>
          </cell>
          <cell r="U14" t="str">
            <v>Rozdíl vz</v>
          </cell>
          <cell r="V14" t="str">
            <v>Podíl vz</v>
          </cell>
          <cell r="W14" t="str">
            <v>Pořadí</v>
          </cell>
        </row>
        <row r="15">
          <cell r="B15" t="str">
            <v>B</v>
          </cell>
          <cell r="D15">
            <v>21</v>
          </cell>
          <cell r="E15">
            <v>22</v>
          </cell>
          <cell r="F15">
            <v>23</v>
          </cell>
          <cell r="G15">
            <v>24</v>
          </cell>
          <cell r="H15">
            <v>25</v>
          </cell>
          <cell r="I15">
            <v>26</v>
          </cell>
          <cell r="J15">
            <v>27</v>
          </cell>
          <cell r="K15">
            <v>28</v>
          </cell>
          <cell r="Q15" t="str">
            <v>Pomocná mini tabulka</v>
          </cell>
        </row>
        <row r="16">
          <cell r="B16">
            <v>21</v>
          </cell>
          <cell r="C16" t="str">
            <v>Valíček/ 
Mayer</v>
          </cell>
          <cell r="D16" t="str">
            <v>B</v>
          </cell>
          <cell r="E16" t="str">
            <v>:</v>
          </cell>
          <cell r="F16" t="str">
            <v>:</v>
          </cell>
          <cell r="G16" t="str">
            <v>:</v>
          </cell>
          <cell r="H16" t="str">
            <v>:</v>
          </cell>
          <cell r="I16" t="str">
            <v>:</v>
          </cell>
          <cell r="J16" t="str">
            <v>:</v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  <cell r="T16" t="str">
            <v/>
          </cell>
          <cell r="U16" t="str">
            <v/>
          </cell>
          <cell r="V16" t="str">
            <v/>
          </cell>
          <cell r="W16" t="str">
            <v/>
          </cell>
          <cell r="X16" t="str">
            <v>B</v>
          </cell>
          <cell r="Y16">
            <v>21</v>
          </cell>
          <cell r="Z16" t="str">
            <v>Valíček/ 
Mayer</v>
          </cell>
        </row>
        <row r="17">
          <cell r="B17">
            <v>22</v>
          </cell>
          <cell r="C17" t="str">
            <v>Fořt/ 
Fořt</v>
          </cell>
          <cell r="D17" t="str">
            <v>:</v>
          </cell>
          <cell r="E17" t="str">
            <v>B</v>
          </cell>
          <cell r="F17" t="str">
            <v>:</v>
          </cell>
          <cell r="G17" t="str">
            <v>:</v>
          </cell>
          <cell r="H17" t="str">
            <v>:</v>
          </cell>
          <cell r="I17" t="str">
            <v>:</v>
          </cell>
          <cell r="J17" t="str">
            <v>:</v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>B</v>
          </cell>
          <cell r="Y17">
            <v>22</v>
          </cell>
          <cell r="Z17" t="str">
            <v>Fořt/ 
Fořt</v>
          </cell>
        </row>
        <row r="18">
          <cell r="B18">
            <v>23</v>
          </cell>
          <cell r="C18" t="str">
            <v>Rudiš/ 
Rudiš</v>
          </cell>
          <cell r="D18" t="str">
            <v>:</v>
          </cell>
          <cell r="E18" t="str">
            <v>:</v>
          </cell>
          <cell r="F18" t="str">
            <v>B</v>
          </cell>
          <cell r="G18" t="str">
            <v>:</v>
          </cell>
          <cell r="H18" t="str">
            <v>:</v>
          </cell>
          <cell r="I18" t="str">
            <v>:</v>
          </cell>
          <cell r="J18" t="str">
            <v>:</v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>B</v>
          </cell>
          <cell r="Y18">
            <v>23</v>
          </cell>
          <cell r="Z18" t="str">
            <v>Rudiš/ 
Rudiš</v>
          </cell>
        </row>
        <row r="19">
          <cell r="B19">
            <v>24</v>
          </cell>
          <cell r="C19" t="str">
            <v>Janáček/ 
Patera</v>
          </cell>
          <cell r="D19" t="str">
            <v>:</v>
          </cell>
          <cell r="E19" t="str">
            <v>:</v>
          </cell>
          <cell r="F19" t="str">
            <v>:</v>
          </cell>
          <cell r="G19" t="str">
            <v>B</v>
          </cell>
          <cell r="H19" t="str">
            <v>:</v>
          </cell>
          <cell r="I19" t="str">
            <v>:</v>
          </cell>
          <cell r="J19" t="str">
            <v>: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>B</v>
          </cell>
          <cell r="Y19">
            <v>24</v>
          </cell>
          <cell r="Z19" t="str">
            <v>Janáček/ 
Patera</v>
          </cell>
        </row>
        <row r="20">
          <cell r="B20">
            <v>25</v>
          </cell>
          <cell r="C20" t="str">
            <v>Tichý/ 
Chyna</v>
          </cell>
          <cell r="D20" t="str">
            <v>:</v>
          </cell>
          <cell r="E20" t="str">
            <v>:</v>
          </cell>
          <cell r="F20" t="str">
            <v>:</v>
          </cell>
          <cell r="G20" t="str">
            <v>:</v>
          </cell>
          <cell r="H20" t="str">
            <v>B</v>
          </cell>
          <cell r="I20" t="str">
            <v>:</v>
          </cell>
          <cell r="J20" t="str">
            <v>:</v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>B</v>
          </cell>
          <cell r="Y20">
            <v>25</v>
          </cell>
          <cell r="Z20" t="str">
            <v>Tichý/ 
Chyna</v>
          </cell>
        </row>
        <row r="21">
          <cell r="B21">
            <v>26</v>
          </cell>
          <cell r="C21" t="str">
            <v>Křenek/ 
Körber</v>
          </cell>
          <cell r="D21" t="str">
            <v>:</v>
          </cell>
          <cell r="E21" t="str">
            <v>:</v>
          </cell>
          <cell r="F21" t="str">
            <v>:</v>
          </cell>
          <cell r="G21" t="str">
            <v>:</v>
          </cell>
          <cell r="H21" t="str">
            <v>:</v>
          </cell>
          <cell r="I21" t="str">
            <v>B</v>
          </cell>
          <cell r="J21" t="str">
            <v>:</v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>B</v>
          </cell>
          <cell r="Y21">
            <v>26</v>
          </cell>
          <cell r="Z21" t="str">
            <v>Křenek/ 
Körber</v>
          </cell>
        </row>
        <row r="22">
          <cell r="B22">
            <v>27</v>
          </cell>
          <cell r="C22" t="str">
            <v>Kindl/ 
Kotoun</v>
          </cell>
          <cell r="D22" t="str">
            <v>:</v>
          </cell>
          <cell r="E22" t="str">
            <v>:</v>
          </cell>
          <cell r="F22" t="str">
            <v>:</v>
          </cell>
          <cell r="G22" t="str">
            <v>:</v>
          </cell>
          <cell r="H22" t="str">
            <v>:</v>
          </cell>
          <cell r="I22" t="str">
            <v>:</v>
          </cell>
          <cell r="J22" t="str">
            <v>B</v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>B</v>
          </cell>
          <cell r="Y22">
            <v>27</v>
          </cell>
          <cell r="Z22" t="str">
            <v>Kindl/ 
Kotoun</v>
          </cell>
        </row>
        <row r="23">
          <cell r="B23">
            <v>28</v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>B</v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>B</v>
          </cell>
          <cell r="Y23">
            <v>28</v>
          </cell>
          <cell r="Z23" t="str">
            <v/>
          </cell>
        </row>
        <row r="26">
          <cell r="C26" t="str">
            <v>C</v>
          </cell>
          <cell r="D26" t="str">
            <v>Petrovič/ 
Mück</v>
          </cell>
          <cell r="E26" t="str">
            <v>Bína/ 
Pech</v>
          </cell>
          <cell r="F26" t="str">
            <v>Antůšek/ 
Řečník</v>
          </cell>
          <cell r="G26" t="str">
            <v>Hrdlička/ 
Mohrová</v>
          </cell>
          <cell r="H26" t="str">
            <v>Hanžl/ 
Kašpar</v>
          </cell>
          <cell r="I26" t="str">
            <v>Hněvkovský/ 
Šárka</v>
          </cell>
          <cell r="J26" t="str">
            <v>Formánek/ 
Zuska</v>
          </cell>
          <cell r="K26" t="str">
            <v/>
          </cell>
          <cell r="L26" t="str">
            <v>Body</v>
          </cell>
          <cell r="M26" t="str">
            <v>Skóre</v>
          </cell>
          <cell r="O26" t="str">
            <v>Rozdíl</v>
          </cell>
          <cell r="P26" t="str">
            <v>Podíl</v>
          </cell>
          <cell r="Q26" t="str">
            <v>Pořadí bez vz</v>
          </cell>
          <cell r="R26" t="str">
            <v>Body vz</v>
          </cell>
          <cell r="S26" t="str">
            <v>Skóre vz</v>
          </cell>
          <cell r="U26" t="str">
            <v>Rozdíl vz</v>
          </cell>
          <cell r="V26" t="str">
            <v>Podíl vz</v>
          </cell>
          <cell r="W26" t="str">
            <v>Pořadí</v>
          </cell>
        </row>
        <row r="27">
          <cell r="B27" t="str">
            <v>C</v>
          </cell>
          <cell r="D27">
            <v>31</v>
          </cell>
          <cell r="E27">
            <v>32</v>
          </cell>
          <cell r="F27">
            <v>33</v>
          </cell>
          <cell r="G27">
            <v>34</v>
          </cell>
          <cell r="H27">
            <v>35</v>
          </cell>
          <cell r="I27">
            <v>36</v>
          </cell>
          <cell r="J27">
            <v>37</v>
          </cell>
          <cell r="K27">
            <v>38</v>
          </cell>
          <cell r="Q27" t="str">
            <v>Pomocná mini tabulka</v>
          </cell>
        </row>
        <row r="28">
          <cell r="B28">
            <v>31</v>
          </cell>
          <cell r="C28" t="str">
            <v>Petrovič/ 
Mück</v>
          </cell>
          <cell r="D28" t="str">
            <v>C</v>
          </cell>
          <cell r="E28" t="str">
            <v>:</v>
          </cell>
          <cell r="F28" t="str">
            <v>:</v>
          </cell>
          <cell r="G28" t="str">
            <v>:</v>
          </cell>
          <cell r="H28" t="str">
            <v>:</v>
          </cell>
          <cell r="I28" t="str">
            <v>:</v>
          </cell>
          <cell r="J28" t="str">
            <v>:</v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X28" t="str">
            <v>C</v>
          </cell>
          <cell r="Y28">
            <v>31</v>
          </cell>
          <cell r="Z28" t="str">
            <v>Petrovič/ 
Mück</v>
          </cell>
        </row>
        <row r="29">
          <cell r="B29">
            <v>32</v>
          </cell>
          <cell r="C29" t="str">
            <v>Bína/ 
Pech</v>
          </cell>
          <cell r="D29" t="str">
            <v>:</v>
          </cell>
          <cell r="E29" t="str">
            <v>C</v>
          </cell>
          <cell r="F29" t="str">
            <v>:</v>
          </cell>
          <cell r="G29" t="str">
            <v>:</v>
          </cell>
          <cell r="H29" t="str">
            <v>:</v>
          </cell>
          <cell r="I29" t="str">
            <v>:</v>
          </cell>
          <cell r="J29" t="str">
            <v>: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  <cell r="T29" t="str">
            <v/>
          </cell>
          <cell r="U29" t="str">
            <v/>
          </cell>
          <cell r="V29" t="str">
            <v/>
          </cell>
          <cell r="W29" t="str">
            <v/>
          </cell>
          <cell r="X29" t="str">
            <v>C</v>
          </cell>
          <cell r="Y29">
            <v>32</v>
          </cell>
          <cell r="Z29" t="str">
            <v>Bína/ 
Pech</v>
          </cell>
        </row>
        <row r="30">
          <cell r="B30">
            <v>33</v>
          </cell>
          <cell r="C30" t="str">
            <v>Antůšek/ 
Řečník</v>
          </cell>
          <cell r="D30" t="str">
            <v>:</v>
          </cell>
          <cell r="E30" t="str">
            <v>:</v>
          </cell>
          <cell r="F30" t="str">
            <v>C</v>
          </cell>
          <cell r="G30" t="str">
            <v>:</v>
          </cell>
          <cell r="H30" t="str">
            <v>:</v>
          </cell>
          <cell r="I30" t="str">
            <v>:</v>
          </cell>
          <cell r="J30" t="str">
            <v>:</v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  <cell r="T30" t="str">
            <v/>
          </cell>
          <cell r="U30" t="str">
            <v/>
          </cell>
          <cell r="V30" t="str">
            <v/>
          </cell>
          <cell r="W30" t="str">
            <v/>
          </cell>
          <cell r="X30" t="str">
            <v>C</v>
          </cell>
          <cell r="Y30">
            <v>33</v>
          </cell>
          <cell r="Z30" t="str">
            <v>Antůšek/ 
Řečník</v>
          </cell>
        </row>
        <row r="31">
          <cell r="B31">
            <v>34</v>
          </cell>
          <cell r="C31" t="str">
            <v>Hrdlička/ 
Mohrová</v>
          </cell>
          <cell r="D31" t="str">
            <v>:</v>
          </cell>
          <cell r="E31" t="str">
            <v>:</v>
          </cell>
          <cell r="F31" t="str">
            <v>:</v>
          </cell>
          <cell r="G31" t="str">
            <v>C</v>
          </cell>
          <cell r="H31" t="str">
            <v>:</v>
          </cell>
          <cell r="I31" t="str">
            <v>:</v>
          </cell>
          <cell r="J31" t="str">
            <v>:</v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  <cell r="T31" t="str">
            <v/>
          </cell>
          <cell r="U31" t="str">
            <v/>
          </cell>
          <cell r="V31" t="str">
            <v/>
          </cell>
          <cell r="W31" t="str">
            <v/>
          </cell>
          <cell r="X31" t="str">
            <v>C</v>
          </cell>
          <cell r="Y31">
            <v>34</v>
          </cell>
          <cell r="Z31" t="str">
            <v>Hrdlička/ 
Mohrová</v>
          </cell>
        </row>
        <row r="32">
          <cell r="B32">
            <v>35</v>
          </cell>
          <cell r="C32" t="str">
            <v>Hanžl/ 
Kašpar</v>
          </cell>
          <cell r="D32" t="str">
            <v>:</v>
          </cell>
          <cell r="E32" t="str">
            <v>:</v>
          </cell>
          <cell r="F32" t="str">
            <v>:</v>
          </cell>
          <cell r="G32" t="str">
            <v>:</v>
          </cell>
          <cell r="H32" t="str">
            <v>C</v>
          </cell>
          <cell r="I32" t="str">
            <v>:</v>
          </cell>
          <cell r="J32" t="str">
            <v>:</v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  <cell r="T32" t="str">
            <v/>
          </cell>
          <cell r="U32" t="str">
            <v/>
          </cell>
          <cell r="V32" t="str">
            <v/>
          </cell>
          <cell r="W32" t="str">
            <v/>
          </cell>
          <cell r="X32" t="str">
            <v>C</v>
          </cell>
          <cell r="Y32">
            <v>35</v>
          </cell>
          <cell r="Z32" t="str">
            <v>Hanžl/ 
Kašpar</v>
          </cell>
        </row>
        <row r="33">
          <cell r="B33">
            <v>36</v>
          </cell>
          <cell r="C33" t="str">
            <v>Hněvkovský/ 
Šárka</v>
          </cell>
          <cell r="D33" t="str">
            <v>:</v>
          </cell>
          <cell r="E33" t="str">
            <v>:</v>
          </cell>
          <cell r="F33" t="str">
            <v>:</v>
          </cell>
          <cell r="G33" t="str">
            <v>:</v>
          </cell>
          <cell r="H33" t="str">
            <v>:</v>
          </cell>
          <cell r="I33" t="str">
            <v>C</v>
          </cell>
          <cell r="J33" t="str">
            <v>:</v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  <cell r="T33" t="str">
            <v/>
          </cell>
          <cell r="U33" t="str">
            <v/>
          </cell>
          <cell r="V33" t="str">
            <v/>
          </cell>
          <cell r="W33" t="str">
            <v/>
          </cell>
          <cell r="X33" t="str">
            <v>C</v>
          </cell>
          <cell r="Y33">
            <v>36</v>
          </cell>
          <cell r="Z33" t="str">
            <v>Hněvkovský/ 
Šárka</v>
          </cell>
        </row>
        <row r="34">
          <cell r="B34">
            <v>37</v>
          </cell>
          <cell r="C34" t="str">
            <v>Formánek/ 
Zuska</v>
          </cell>
          <cell r="D34" t="str">
            <v>:</v>
          </cell>
          <cell r="E34" t="str">
            <v>:</v>
          </cell>
          <cell r="F34" t="str">
            <v>:</v>
          </cell>
          <cell r="G34" t="str">
            <v>:</v>
          </cell>
          <cell r="H34" t="str">
            <v>:</v>
          </cell>
          <cell r="I34" t="str">
            <v>:</v>
          </cell>
          <cell r="J34" t="str">
            <v>C</v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  <cell r="T34" t="str">
            <v/>
          </cell>
          <cell r="U34" t="str">
            <v/>
          </cell>
          <cell r="V34" t="str">
            <v/>
          </cell>
          <cell r="W34" t="str">
            <v/>
          </cell>
          <cell r="X34" t="str">
            <v>C</v>
          </cell>
          <cell r="Y34">
            <v>37</v>
          </cell>
          <cell r="Z34" t="str">
            <v>Formánek/ 
Zuska</v>
          </cell>
        </row>
        <row r="35">
          <cell r="B35">
            <v>38</v>
          </cell>
          <cell r="C35" t="str">
            <v/>
          </cell>
          <cell r="D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>C</v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  <cell r="T35" t="str">
            <v/>
          </cell>
          <cell r="U35" t="str">
            <v/>
          </cell>
          <cell r="V35" t="str">
            <v/>
          </cell>
          <cell r="W35" t="str">
            <v/>
          </cell>
          <cell r="X35" t="str">
            <v>C</v>
          </cell>
          <cell r="Y35">
            <v>38</v>
          </cell>
          <cell r="Z35" t="str">
            <v/>
          </cell>
        </row>
        <row r="38">
          <cell r="C38" t="str">
            <v>D</v>
          </cell>
          <cell r="D38" t="str">
            <v>Czerwenka/ 
Podlucký</v>
          </cell>
          <cell r="E38" t="str">
            <v>Výborný/ 
Aster</v>
          </cell>
          <cell r="F38" t="str">
            <v>Malý/ 
Topš</v>
          </cell>
          <cell r="G38" t="str">
            <v>Krbec/ 
Netopilík</v>
          </cell>
          <cell r="H38" t="str">
            <v>Dvořák/ 
Dvořák</v>
          </cell>
          <cell r="I38" t="str">
            <v>Vojta/ 
Hynek</v>
          </cell>
          <cell r="J38" t="str">
            <v>Černý/ 
Novotný</v>
          </cell>
          <cell r="K38" t="str">
            <v xml:space="preserve">/ 
</v>
          </cell>
          <cell r="L38" t="str">
            <v>Body</v>
          </cell>
          <cell r="M38" t="str">
            <v>Skóre</v>
          </cell>
          <cell r="O38" t="str">
            <v>Rozdíl</v>
          </cell>
          <cell r="P38" t="str">
            <v>Podíl</v>
          </cell>
          <cell r="Q38" t="str">
            <v>Pořadí bez vz</v>
          </cell>
          <cell r="R38" t="str">
            <v>Body vz</v>
          </cell>
          <cell r="S38" t="str">
            <v>Skóre vz</v>
          </cell>
          <cell r="U38" t="str">
            <v>Rozdíl vz</v>
          </cell>
          <cell r="V38" t="str">
            <v>Podíl vz</v>
          </cell>
          <cell r="W38" t="str">
            <v>Pořadí</v>
          </cell>
        </row>
        <row r="39">
          <cell r="B39" t="str">
            <v>D</v>
          </cell>
          <cell r="D39">
            <v>41</v>
          </cell>
          <cell r="E39">
            <v>42</v>
          </cell>
          <cell r="F39">
            <v>43</v>
          </cell>
          <cell r="G39">
            <v>44</v>
          </cell>
          <cell r="H39">
            <v>45</v>
          </cell>
          <cell r="I39">
            <v>46</v>
          </cell>
          <cell r="J39">
            <v>47</v>
          </cell>
          <cell r="K39">
            <v>48</v>
          </cell>
          <cell r="Q39" t="str">
            <v>Pomocná mini tabulka</v>
          </cell>
        </row>
        <row r="40">
          <cell r="B40">
            <v>41</v>
          </cell>
          <cell r="C40" t="str">
            <v>Czerwenka/ 
Podlucký</v>
          </cell>
          <cell r="D40" t="str">
            <v>D</v>
          </cell>
          <cell r="E40" t="str">
            <v>:</v>
          </cell>
          <cell r="F40" t="str">
            <v>:</v>
          </cell>
          <cell r="G40" t="str">
            <v>:</v>
          </cell>
          <cell r="H40" t="str">
            <v>:</v>
          </cell>
          <cell r="I40" t="str">
            <v>:</v>
          </cell>
          <cell r="J40" t="str">
            <v>:</v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  <cell r="T40" t="str">
            <v/>
          </cell>
          <cell r="U40" t="str">
            <v/>
          </cell>
          <cell r="V40" t="str">
            <v/>
          </cell>
          <cell r="W40" t="str">
            <v/>
          </cell>
          <cell r="X40" t="str">
            <v>D</v>
          </cell>
          <cell r="Y40">
            <v>41</v>
          </cell>
          <cell r="Z40" t="str">
            <v>Czerwenka/ 
Podlucký</v>
          </cell>
        </row>
        <row r="41">
          <cell r="B41">
            <v>42</v>
          </cell>
          <cell r="C41" t="str">
            <v>Výborný/ 
Aster</v>
          </cell>
          <cell r="D41" t="str">
            <v>:</v>
          </cell>
          <cell r="E41" t="str">
            <v>D</v>
          </cell>
          <cell r="F41" t="str">
            <v>:</v>
          </cell>
          <cell r="G41" t="str">
            <v>:</v>
          </cell>
          <cell r="H41" t="str">
            <v>:</v>
          </cell>
          <cell r="I41" t="str">
            <v>:</v>
          </cell>
          <cell r="J41" t="str">
            <v>:</v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  <cell r="T41" t="str">
            <v/>
          </cell>
          <cell r="U41" t="str">
            <v/>
          </cell>
          <cell r="V41" t="str">
            <v/>
          </cell>
          <cell r="W41" t="str">
            <v/>
          </cell>
          <cell r="X41" t="str">
            <v>D</v>
          </cell>
          <cell r="Y41">
            <v>42</v>
          </cell>
          <cell r="Z41" t="str">
            <v>Výborný/ 
Aster</v>
          </cell>
        </row>
        <row r="42">
          <cell r="B42">
            <v>43</v>
          </cell>
          <cell r="C42" t="str">
            <v>Malý/ 
Topš</v>
          </cell>
          <cell r="D42" t="str">
            <v>:</v>
          </cell>
          <cell r="E42" t="str">
            <v>:</v>
          </cell>
          <cell r="F42" t="str">
            <v>D</v>
          </cell>
          <cell r="G42" t="str">
            <v>:</v>
          </cell>
          <cell r="H42" t="str">
            <v>:</v>
          </cell>
          <cell r="I42" t="str">
            <v>:</v>
          </cell>
          <cell r="J42" t="str">
            <v>:</v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 t="str">
            <v/>
          </cell>
          <cell r="X42" t="str">
            <v>D</v>
          </cell>
          <cell r="Y42">
            <v>43</v>
          </cell>
          <cell r="Z42" t="str">
            <v>Malý/ 
Topš</v>
          </cell>
        </row>
        <row r="43">
          <cell r="B43">
            <v>44</v>
          </cell>
          <cell r="C43" t="str">
            <v>Krbec/ 
Netopilík</v>
          </cell>
          <cell r="D43" t="str">
            <v>:</v>
          </cell>
          <cell r="E43" t="str">
            <v>:</v>
          </cell>
          <cell r="F43" t="str">
            <v>:</v>
          </cell>
          <cell r="G43" t="str">
            <v>D</v>
          </cell>
          <cell r="H43" t="str">
            <v>:</v>
          </cell>
          <cell r="I43" t="str">
            <v>:</v>
          </cell>
          <cell r="J43" t="str">
            <v>:</v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>D</v>
          </cell>
          <cell r="Y43">
            <v>44</v>
          </cell>
          <cell r="Z43" t="str">
            <v>Krbec/ 
Netopilík</v>
          </cell>
        </row>
        <row r="44">
          <cell r="B44">
            <v>45</v>
          </cell>
          <cell r="C44" t="str">
            <v>Dvořák/ 
Dvořák</v>
          </cell>
          <cell r="D44" t="str">
            <v>:</v>
          </cell>
          <cell r="E44" t="str">
            <v>:</v>
          </cell>
          <cell r="F44" t="str">
            <v>:</v>
          </cell>
          <cell r="G44" t="str">
            <v>:</v>
          </cell>
          <cell r="H44" t="str">
            <v>D</v>
          </cell>
          <cell r="I44" t="str">
            <v>:</v>
          </cell>
          <cell r="J44" t="str">
            <v>:</v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 t="str">
            <v/>
          </cell>
          <cell r="X44" t="str">
            <v>D</v>
          </cell>
          <cell r="Y44">
            <v>45</v>
          </cell>
          <cell r="Z44" t="str">
            <v>Dvořák/ 
Dvořák</v>
          </cell>
        </row>
        <row r="45">
          <cell r="B45">
            <v>46</v>
          </cell>
          <cell r="C45" t="str">
            <v>Vojta/ 
Hynek</v>
          </cell>
          <cell r="D45" t="str">
            <v>:</v>
          </cell>
          <cell r="E45" t="str">
            <v>:</v>
          </cell>
          <cell r="F45" t="str">
            <v>:</v>
          </cell>
          <cell r="G45" t="str">
            <v>:</v>
          </cell>
          <cell r="H45" t="str">
            <v>:</v>
          </cell>
          <cell r="I45" t="str">
            <v>D</v>
          </cell>
          <cell r="J45" t="str">
            <v>:</v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 t="str">
            <v/>
          </cell>
          <cell r="X45" t="str">
            <v>D</v>
          </cell>
          <cell r="Y45">
            <v>46</v>
          </cell>
          <cell r="Z45" t="str">
            <v>Vojta/ 
Hynek</v>
          </cell>
        </row>
        <row r="46">
          <cell r="B46">
            <v>47</v>
          </cell>
          <cell r="C46" t="str">
            <v>Černý/ 
Novotný</v>
          </cell>
          <cell r="D46" t="str">
            <v>:</v>
          </cell>
          <cell r="E46" t="str">
            <v>:</v>
          </cell>
          <cell r="F46" t="str">
            <v>:</v>
          </cell>
          <cell r="G46" t="str">
            <v>:</v>
          </cell>
          <cell r="H46" t="str">
            <v>:</v>
          </cell>
          <cell r="I46" t="str">
            <v>:</v>
          </cell>
          <cell r="J46" t="str">
            <v>D</v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  <cell r="T46" t="str">
            <v/>
          </cell>
          <cell r="U46" t="str">
            <v/>
          </cell>
          <cell r="V46" t="str">
            <v/>
          </cell>
          <cell r="W46" t="str">
            <v/>
          </cell>
          <cell r="X46" t="str">
            <v>D</v>
          </cell>
          <cell r="Y46">
            <v>47</v>
          </cell>
          <cell r="Z46" t="str">
            <v>Černý/ 
Novotný</v>
          </cell>
        </row>
        <row r="47">
          <cell r="B47">
            <v>48</v>
          </cell>
          <cell r="C47" t="str">
            <v xml:space="preserve">/ 
</v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>D</v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  <cell r="T47" t="str">
            <v/>
          </cell>
          <cell r="U47" t="str">
            <v/>
          </cell>
          <cell r="V47" t="str">
            <v/>
          </cell>
          <cell r="W47" t="str">
            <v/>
          </cell>
          <cell r="X47" t="str">
            <v>D</v>
          </cell>
          <cell r="Y47">
            <v>48</v>
          </cell>
          <cell r="Z47" t="str">
            <v xml:space="preserve">/ 
</v>
          </cell>
        </row>
        <row r="50">
          <cell r="C50" t="str">
            <v>E</v>
          </cell>
          <cell r="D50" t="str">
            <v>Haspeklo/ 
Horáček</v>
          </cell>
          <cell r="E50" t="str">
            <v>Zeman/ 
Stojka</v>
          </cell>
          <cell r="F50" t="str">
            <v>Svatek/ 
Heczko</v>
          </cell>
          <cell r="G50" t="str">
            <v>Syryčanský/ 
Marvan</v>
          </cell>
          <cell r="H50" t="str">
            <v>Ivory/ 
Rychlý</v>
          </cell>
          <cell r="I50" t="str">
            <v>Jiránek/ 
Bína</v>
          </cell>
          <cell r="J50" t="str">
            <v>Vacín/ 
Chabr</v>
          </cell>
          <cell r="K50" t="str">
            <v/>
          </cell>
          <cell r="L50" t="str">
            <v>Body</v>
          </cell>
          <cell r="M50" t="str">
            <v>Skóre</v>
          </cell>
          <cell r="O50" t="str">
            <v>Rozdíl</v>
          </cell>
          <cell r="P50" t="str">
            <v>Podíl</v>
          </cell>
          <cell r="Q50" t="str">
            <v>Pořadí bez vz</v>
          </cell>
          <cell r="R50" t="str">
            <v>Body vz</v>
          </cell>
          <cell r="S50" t="str">
            <v>Skóre vz</v>
          </cell>
          <cell r="U50" t="str">
            <v>Rozdíl vz</v>
          </cell>
          <cell r="V50" t="str">
            <v>Podíl vz</v>
          </cell>
          <cell r="W50" t="str">
            <v>Pořadí</v>
          </cell>
        </row>
        <row r="51">
          <cell r="B51" t="str">
            <v>E</v>
          </cell>
          <cell r="D51">
            <v>51</v>
          </cell>
          <cell r="E51">
            <v>52</v>
          </cell>
          <cell r="F51">
            <v>53</v>
          </cell>
          <cell r="G51">
            <v>54</v>
          </cell>
          <cell r="H51">
            <v>55</v>
          </cell>
          <cell r="I51">
            <v>56</v>
          </cell>
          <cell r="J51">
            <v>57</v>
          </cell>
          <cell r="K51">
            <v>58</v>
          </cell>
          <cell r="Q51" t="str">
            <v>Pomocná mini tabulka</v>
          </cell>
        </row>
        <row r="52">
          <cell r="B52">
            <v>51</v>
          </cell>
          <cell r="C52" t="str">
            <v>Haspeklo/ 
Horáček</v>
          </cell>
          <cell r="D52" t="str">
            <v>E</v>
          </cell>
          <cell r="E52" t="str">
            <v>:</v>
          </cell>
          <cell r="F52" t="str">
            <v>:</v>
          </cell>
          <cell r="G52" t="str">
            <v>:</v>
          </cell>
          <cell r="H52" t="str">
            <v>:</v>
          </cell>
          <cell r="I52" t="str">
            <v>:</v>
          </cell>
          <cell r="J52" t="str">
            <v>:</v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  <cell r="T52" t="str">
            <v/>
          </cell>
          <cell r="U52" t="str">
            <v/>
          </cell>
          <cell r="V52" t="str">
            <v/>
          </cell>
          <cell r="W52" t="str">
            <v/>
          </cell>
          <cell r="X52" t="str">
            <v>E</v>
          </cell>
          <cell r="Y52">
            <v>51</v>
          </cell>
          <cell r="Z52" t="str">
            <v>Haspeklo/ 
Horáček</v>
          </cell>
        </row>
        <row r="53">
          <cell r="B53">
            <v>52</v>
          </cell>
          <cell r="C53" t="str">
            <v>Zeman/ 
Stojka</v>
          </cell>
          <cell r="D53" t="str">
            <v>:</v>
          </cell>
          <cell r="E53" t="str">
            <v>E</v>
          </cell>
          <cell r="F53" t="str">
            <v>:</v>
          </cell>
          <cell r="G53" t="str">
            <v>:</v>
          </cell>
          <cell r="H53" t="str">
            <v>:</v>
          </cell>
          <cell r="I53" t="str">
            <v>:</v>
          </cell>
          <cell r="J53" t="str">
            <v>:</v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  <cell r="T53" t="str">
            <v/>
          </cell>
          <cell r="U53" t="str">
            <v/>
          </cell>
          <cell r="V53" t="str">
            <v/>
          </cell>
          <cell r="W53" t="str">
            <v/>
          </cell>
          <cell r="X53" t="str">
            <v>E</v>
          </cell>
          <cell r="Y53">
            <v>52</v>
          </cell>
          <cell r="Z53" t="str">
            <v>Zeman/ 
Stojka</v>
          </cell>
        </row>
        <row r="54">
          <cell r="B54">
            <v>53</v>
          </cell>
          <cell r="C54" t="str">
            <v>Svatek/ 
Heczko</v>
          </cell>
          <cell r="D54" t="str">
            <v>:</v>
          </cell>
          <cell r="E54" t="str">
            <v>:</v>
          </cell>
          <cell r="F54" t="str">
            <v>E</v>
          </cell>
          <cell r="G54" t="str">
            <v>:</v>
          </cell>
          <cell r="H54" t="str">
            <v>:</v>
          </cell>
          <cell r="I54" t="str">
            <v>:</v>
          </cell>
          <cell r="J54" t="str">
            <v>:</v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>E</v>
          </cell>
          <cell r="Y54">
            <v>53</v>
          </cell>
          <cell r="Z54" t="str">
            <v>Svatek/ 
Heczko</v>
          </cell>
        </row>
        <row r="55">
          <cell r="B55">
            <v>54</v>
          </cell>
          <cell r="C55" t="str">
            <v>Syryčanský/ 
Marvan</v>
          </cell>
          <cell r="D55" t="str">
            <v>:</v>
          </cell>
          <cell r="E55" t="str">
            <v>:</v>
          </cell>
          <cell r="F55" t="str">
            <v>:</v>
          </cell>
          <cell r="G55" t="str">
            <v>E</v>
          </cell>
          <cell r="H55" t="str">
            <v>:</v>
          </cell>
          <cell r="I55" t="str">
            <v>:</v>
          </cell>
          <cell r="J55" t="str">
            <v>:</v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 t="str">
            <v/>
          </cell>
          <cell r="X55" t="str">
            <v>E</v>
          </cell>
          <cell r="Y55">
            <v>54</v>
          </cell>
          <cell r="Z55" t="str">
            <v>Syryčanský/ 
Marvan</v>
          </cell>
        </row>
        <row r="56">
          <cell r="B56">
            <v>55</v>
          </cell>
          <cell r="C56" t="str">
            <v>Ivory/ 
Rychlý</v>
          </cell>
          <cell r="D56" t="str">
            <v>:</v>
          </cell>
          <cell r="E56" t="str">
            <v>:</v>
          </cell>
          <cell r="F56" t="str">
            <v>:</v>
          </cell>
          <cell r="G56" t="str">
            <v>:</v>
          </cell>
          <cell r="H56" t="str">
            <v>E</v>
          </cell>
          <cell r="I56" t="str">
            <v>:</v>
          </cell>
          <cell r="J56" t="str">
            <v>:</v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 t="str">
            <v/>
          </cell>
          <cell r="X56" t="str">
            <v>E</v>
          </cell>
          <cell r="Y56">
            <v>55</v>
          </cell>
          <cell r="Z56" t="str">
            <v>Ivory/ 
Rychlý</v>
          </cell>
        </row>
        <row r="57">
          <cell r="B57">
            <v>56</v>
          </cell>
          <cell r="C57" t="str">
            <v>Jiránek/ 
Bína</v>
          </cell>
          <cell r="D57" t="str">
            <v>:</v>
          </cell>
          <cell r="E57" t="str">
            <v>:</v>
          </cell>
          <cell r="F57" t="str">
            <v>:</v>
          </cell>
          <cell r="G57" t="str">
            <v>:</v>
          </cell>
          <cell r="H57" t="str">
            <v>:</v>
          </cell>
          <cell r="I57" t="str">
            <v>E</v>
          </cell>
          <cell r="J57" t="str">
            <v>:</v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 t="str">
            <v/>
          </cell>
          <cell r="X57" t="str">
            <v>E</v>
          </cell>
          <cell r="Y57">
            <v>56</v>
          </cell>
          <cell r="Z57" t="str">
            <v>Jiránek/ 
Bína</v>
          </cell>
        </row>
        <row r="58">
          <cell r="B58">
            <v>57</v>
          </cell>
          <cell r="C58" t="str">
            <v>Vacín/ 
Chabr</v>
          </cell>
          <cell r="D58" t="str">
            <v>:</v>
          </cell>
          <cell r="E58" t="str">
            <v>:</v>
          </cell>
          <cell r="F58" t="str">
            <v>:</v>
          </cell>
          <cell r="G58" t="str">
            <v>:</v>
          </cell>
          <cell r="H58" t="str">
            <v>:</v>
          </cell>
          <cell r="I58" t="str">
            <v>:</v>
          </cell>
          <cell r="J58" t="str">
            <v>E</v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 t="str">
            <v/>
          </cell>
          <cell r="X58" t="str">
            <v>E</v>
          </cell>
          <cell r="Y58">
            <v>57</v>
          </cell>
          <cell r="Z58" t="str">
            <v>Vacín/ 
Chabr</v>
          </cell>
        </row>
        <row r="59">
          <cell r="B59">
            <v>58</v>
          </cell>
          <cell r="C59" t="str">
            <v/>
          </cell>
          <cell r="D59" t="str">
            <v/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>E</v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>E</v>
          </cell>
          <cell r="Y59">
            <v>58</v>
          </cell>
          <cell r="Z59" t="str">
            <v/>
          </cell>
        </row>
        <row r="62">
          <cell r="C62" t="str">
            <v>F</v>
          </cell>
          <cell r="D62" t="str">
            <v>Fejfar/ 
Čáp</v>
          </cell>
          <cell r="E62" t="str">
            <v>Marvánek/ 
Černý</v>
          </cell>
          <cell r="F62" t="str">
            <v>Šilínek/ 
Broža</v>
          </cell>
          <cell r="G62" t="str">
            <v>Tluček/ 
Tluček</v>
          </cell>
          <cell r="H62" t="str">
            <v>Zouzal/ 
Eckhardt</v>
          </cell>
          <cell r="I62" t="str">
            <v>Kühnel/ 
Hofman</v>
          </cell>
          <cell r="J62" t="str">
            <v>h_54/ 
g_54</v>
          </cell>
          <cell r="K62" t="str">
            <v/>
          </cell>
          <cell r="L62" t="str">
            <v>Body</v>
          </cell>
          <cell r="M62" t="str">
            <v>Skóre</v>
          </cell>
          <cell r="O62" t="str">
            <v>Rozdíl</v>
          </cell>
          <cell r="P62" t="str">
            <v>Podíl</v>
          </cell>
          <cell r="Q62" t="str">
            <v>Pořadí bez vz</v>
          </cell>
          <cell r="R62" t="str">
            <v>Body vz</v>
          </cell>
          <cell r="S62" t="str">
            <v>Skóre vz</v>
          </cell>
          <cell r="U62" t="str">
            <v>Rozdíl vz</v>
          </cell>
          <cell r="V62" t="str">
            <v>Podíl vz</v>
          </cell>
          <cell r="W62" t="str">
            <v>Pořadí</v>
          </cell>
        </row>
        <row r="63">
          <cell r="B63" t="str">
            <v>F</v>
          </cell>
          <cell r="D63">
            <v>61</v>
          </cell>
          <cell r="E63">
            <v>62</v>
          </cell>
          <cell r="F63">
            <v>63</v>
          </cell>
          <cell r="G63">
            <v>64</v>
          </cell>
          <cell r="H63">
            <v>65</v>
          </cell>
          <cell r="I63">
            <v>66</v>
          </cell>
          <cell r="J63">
            <v>67</v>
          </cell>
          <cell r="K63">
            <v>68</v>
          </cell>
          <cell r="Q63" t="str">
            <v>Pomocná mini tabulka</v>
          </cell>
        </row>
        <row r="64">
          <cell r="B64">
            <v>61</v>
          </cell>
          <cell r="C64" t="str">
            <v>Fejfar/ 
Čáp</v>
          </cell>
          <cell r="D64" t="str">
            <v>F</v>
          </cell>
          <cell r="E64" t="str">
            <v>:</v>
          </cell>
          <cell r="F64" t="str">
            <v>:</v>
          </cell>
          <cell r="G64" t="str">
            <v>:</v>
          </cell>
          <cell r="H64" t="str">
            <v>:</v>
          </cell>
          <cell r="I64" t="str">
            <v>:</v>
          </cell>
          <cell r="J64" t="str">
            <v>:</v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  <cell r="T64" t="str">
            <v/>
          </cell>
          <cell r="U64" t="str">
            <v/>
          </cell>
          <cell r="V64" t="str">
            <v/>
          </cell>
          <cell r="W64" t="str">
            <v/>
          </cell>
          <cell r="X64" t="str">
            <v>F</v>
          </cell>
          <cell r="Y64">
            <v>61</v>
          </cell>
          <cell r="Z64" t="str">
            <v>Fejfar/ 
Čáp</v>
          </cell>
        </row>
        <row r="65">
          <cell r="B65">
            <v>62</v>
          </cell>
          <cell r="C65" t="str">
            <v>Marvánek/ 
Černý</v>
          </cell>
          <cell r="D65" t="str">
            <v>:</v>
          </cell>
          <cell r="E65" t="str">
            <v>F</v>
          </cell>
          <cell r="F65" t="str">
            <v>:</v>
          </cell>
          <cell r="G65" t="str">
            <v>:</v>
          </cell>
          <cell r="H65" t="str">
            <v>:</v>
          </cell>
          <cell r="I65" t="str">
            <v>:</v>
          </cell>
          <cell r="J65" t="str">
            <v>:</v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  <cell r="T65" t="str">
            <v/>
          </cell>
          <cell r="U65" t="str">
            <v/>
          </cell>
          <cell r="V65" t="str">
            <v/>
          </cell>
          <cell r="W65" t="str">
            <v/>
          </cell>
          <cell r="X65" t="str">
            <v>F</v>
          </cell>
          <cell r="Y65">
            <v>62</v>
          </cell>
          <cell r="Z65" t="str">
            <v>Marvánek/ 
Černý</v>
          </cell>
        </row>
        <row r="66">
          <cell r="B66">
            <v>63</v>
          </cell>
          <cell r="C66" t="str">
            <v>Šilínek/ 
Broža</v>
          </cell>
          <cell r="D66" t="str">
            <v>:</v>
          </cell>
          <cell r="E66" t="str">
            <v>:</v>
          </cell>
          <cell r="F66" t="str">
            <v>F</v>
          </cell>
          <cell r="G66" t="str">
            <v>:</v>
          </cell>
          <cell r="H66" t="str">
            <v>:</v>
          </cell>
          <cell r="I66" t="str">
            <v>:</v>
          </cell>
          <cell r="J66" t="str">
            <v>:</v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  <cell r="T66" t="str">
            <v/>
          </cell>
          <cell r="U66" t="str">
            <v/>
          </cell>
          <cell r="V66" t="str">
            <v/>
          </cell>
          <cell r="W66" t="str">
            <v/>
          </cell>
          <cell r="X66" t="str">
            <v>F</v>
          </cell>
          <cell r="Y66">
            <v>63</v>
          </cell>
          <cell r="Z66" t="str">
            <v>Šilínek/ 
Broža</v>
          </cell>
        </row>
        <row r="67">
          <cell r="B67">
            <v>64</v>
          </cell>
          <cell r="C67" t="str">
            <v>Tluček/ 
Tluček</v>
          </cell>
          <cell r="D67" t="str">
            <v>:</v>
          </cell>
          <cell r="E67" t="str">
            <v>:</v>
          </cell>
          <cell r="F67" t="str">
            <v>:</v>
          </cell>
          <cell r="G67" t="str">
            <v>F</v>
          </cell>
          <cell r="H67" t="str">
            <v>:</v>
          </cell>
          <cell r="I67" t="str">
            <v>:</v>
          </cell>
          <cell r="J67" t="str">
            <v>:</v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  <cell r="T67" t="str">
            <v/>
          </cell>
          <cell r="U67" t="str">
            <v/>
          </cell>
          <cell r="V67" t="str">
            <v/>
          </cell>
          <cell r="W67" t="str">
            <v/>
          </cell>
          <cell r="X67" t="str">
            <v>F</v>
          </cell>
          <cell r="Y67">
            <v>64</v>
          </cell>
          <cell r="Z67" t="str">
            <v>Tluček/ 
Tluček</v>
          </cell>
        </row>
        <row r="68">
          <cell r="B68">
            <v>65</v>
          </cell>
          <cell r="C68" t="str">
            <v>Zouzal/ 
Eckhardt</v>
          </cell>
          <cell r="D68" t="str">
            <v>:</v>
          </cell>
          <cell r="E68" t="str">
            <v>:</v>
          </cell>
          <cell r="F68" t="str">
            <v>:</v>
          </cell>
          <cell r="G68" t="str">
            <v>:</v>
          </cell>
          <cell r="H68" t="str">
            <v>F</v>
          </cell>
          <cell r="I68" t="str">
            <v>:</v>
          </cell>
          <cell r="J68" t="str">
            <v>:</v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  <cell r="T68" t="str">
            <v/>
          </cell>
          <cell r="U68" t="str">
            <v/>
          </cell>
          <cell r="V68" t="str">
            <v/>
          </cell>
          <cell r="W68" t="str">
            <v/>
          </cell>
          <cell r="X68" t="str">
            <v>F</v>
          </cell>
          <cell r="Y68">
            <v>65</v>
          </cell>
          <cell r="Z68" t="str">
            <v>Zouzal/ 
Eckhardt</v>
          </cell>
        </row>
        <row r="69">
          <cell r="B69">
            <v>66</v>
          </cell>
          <cell r="C69" t="str">
            <v>Kühnel/ 
Hofman</v>
          </cell>
          <cell r="D69" t="str">
            <v>:</v>
          </cell>
          <cell r="E69" t="str">
            <v>:</v>
          </cell>
          <cell r="F69" t="str">
            <v>:</v>
          </cell>
          <cell r="G69" t="str">
            <v>:</v>
          </cell>
          <cell r="H69" t="str">
            <v>:</v>
          </cell>
          <cell r="I69" t="str">
            <v>F</v>
          </cell>
          <cell r="J69" t="str">
            <v>:</v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 t="str">
            <v/>
          </cell>
          <cell r="X69" t="str">
            <v>F</v>
          </cell>
          <cell r="Y69">
            <v>66</v>
          </cell>
          <cell r="Z69" t="str">
            <v>Kühnel/ 
Hofman</v>
          </cell>
        </row>
        <row r="70">
          <cell r="B70">
            <v>67</v>
          </cell>
          <cell r="C70" t="str">
            <v>h_54/ 
g_54</v>
          </cell>
          <cell r="D70" t="str">
            <v>:</v>
          </cell>
          <cell r="E70" t="str">
            <v>:</v>
          </cell>
          <cell r="F70" t="str">
            <v>:</v>
          </cell>
          <cell r="G70" t="str">
            <v>:</v>
          </cell>
          <cell r="H70" t="str">
            <v>:</v>
          </cell>
          <cell r="I70" t="str">
            <v>:</v>
          </cell>
          <cell r="J70" t="str">
            <v>F</v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 t="str">
            <v/>
          </cell>
          <cell r="X70" t="str">
            <v>F</v>
          </cell>
          <cell r="Y70">
            <v>67</v>
          </cell>
          <cell r="Z70" t="str">
            <v>h_54/ 
g_54</v>
          </cell>
        </row>
        <row r="71">
          <cell r="B71">
            <v>68</v>
          </cell>
          <cell r="C71" t="str">
            <v/>
          </cell>
          <cell r="D71" t="str">
            <v/>
          </cell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>F</v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  <cell r="T71" t="str">
            <v/>
          </cell>
          <cell r="U71" t="str">
            <v/>
          </cell>
          <cell r="V71" t="str">
            <v/>
          </cell>
          <cell r="W71" t="str">
            <v/>
          </cell>
          <cell r="X71" t="str">
            <v>F</v>
          </cell>
          <cell r="Y71">
            <v>68</v>
          </cell>
          <cell r="Z71" t="str">
            <v/>
          </cell>
        </row>
        <row r="74">
          <cell r="C74" t="str">
            <v>G</v>
          </cell>
          <cell r="D74" t="str">
            <v>Rus/ 
Draský</v>
          </cell>
          <cell r="E74" t="str">
            <v>Švácha/ 
Voňka</v>
          </cell>
          <cell r="F74" t="str">
            <v>Krajča/ 
Hron</v>
          </cell>
          <cell r="G74" t="str">
            <v>Renčín/ 
Hejný</v>
          </cell>
          <cell r="H74" t="str">
            <v>Hněvkovský/ 
Vašák</v>
          </cell>
          <cell r="I74" t="str">
            <v>Naxera/ 
Sarič</v>
          </cell>
          <cell r="J74" t="str">
            <v>h_55/ 
g_55</v>
          </cell>
          <cell r="K74" t="str">
            <v/>
          </cell>
          <cell r="L74" t="str">
            <v>Body</v>
          </cell>
          <cell r="M74" t="str">
            <v>Skóre</v>
          </cell>
          <cell r="O74" t="str">
            <v>Rozdíl</v>
          </cell>
          <cell r="P74" t="str">
            <v>Podíl</v>
          </cell>
          <cell r="Q74" t="str">
            <v>Pořadí bez vz</v>
          </cell>
          <cell r="R74" t="str">
            <v>Body vz</v>
          </cell>
          <cell r="S74" t="str">
            <v>Skóre vz</v>
          </cell>
          <cell r="U74" t="str">
            <v>Rozdíl vz</v>
          </cell>
          <cell r="V74" t="str">
            <v>Podíl vz</v>
          </cell>
          <cell r="W74" t="str">
            <v>Pořadí</v>
          </cell>
        </row>
        <row r="75">
          <cell r="B75" t="str">
            <v>G</v>
          </cell>
          <cell r="D75">
            <v>71</v>
          </cell>
          <cell r="E75">
            <v>72</v>
          </cell>
          <cell r="F75">
            <v>73</v>
          </cell>
          <cell r="G75">
            <v>74</v>
          </cell>
          <cell r="H75">
            <v>75</v>
          </cell>
          <cell r="I75">
            <v>76</v>
          </cell>
          <cell r="J75">
            <v>77</v>
          </cell>
          <cell r="K75">
            <v>78</v>
          </cell>
          <cell r="Q75" t="str">
            <v>Pomocná mini tabulka</v>
          </cell>
        </row>
        <row r="76">
          <cell r="B76">
            <v>71</v>
          </cell>
          <cell r="C76" t="str">
            <v>Rus/ 
Draský</v>
          </cell>
          <cell r="D76" t="str">
            <v>G</v>
          </cell>
          <cell r="E76" t="str">
            <v>:</v>
          </cell>
          <cell r="F76" t="str">
            <v>:</v>
          </cell>
          <cell r="G76" t="str">
            <v>:</v>
          </cell>
          <cell r="H76" t="str">
            <v>:</v>
          </cell>
          <cell r="I76" t="str">
            <v>:</v>
          </cell>
          <cell r="J76" t="str">
            <v>:</v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  <cell r="T76" t="str">
            <v/>
          </cell>
          <cell r="U76" t="str">
            <v/>
          </cell>
          <cell r="V76" t="str">
            <v/>
          </cell>
          <cell r="W76" t="str">
            <v/>
          </cell>
          <cell r="X76" t="str">
            <v>G</v>
          </cell>
          <cell r="Y76">
            <v>71</v>
          </cell>
          <cell r="Z76" t="str">
            <v>Rus/ 
Draský</v>
          </cell>
        </row>
        <row r="77">
          <cell r="B77">
            <v>72</v>
          </cell>
          <cell r="C77" t="str">
            <v>Švácha/ 
Voňka</v>
          </cell>
          <cell r="D77" t="str">
            <v>:</v>
          </cell>
          <cell r="E77" t="str">
            <v>G</v>
          </cell>
          <cell r="F77" t="str">
            <v>:</v>
          </cell>
          <cell r="G77" t="str">
            <v>:</v>
          </cell>
          <cell r="H77" t="str">
            <v>:</v>
          </cell>
          <cell r="I77" t="str">
            <v>:</v>
          </cell>
          <cell r="J77" t="str">
            <v>:</v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  <cell r="T77" t="str">
            <v/>
          </cell>
          <cell r="U77" t="str">
            <v/>
          </cell>
          <cell r="V77" t="str">
            <v/>
          </cell>
          <cell r="W77" t="str">
            <v/>
          </cell>
          <cell r="X77" t="str">
            <v>G</v>
          </cell>
          <cell r="Y77">
            <v>72</v>
          </cell>
          <cell r="Z77" t="str">
            <v>Švácha/ 
Voňka</v>
          </cell>
        </row>
        <row r="78">
          <cell r="B78">
            <v>73</v>
          </cell>
          <cell r="C78" t="str">
            <v>Krajča/ 
Hron</v>
          </cell>
          <cell r="D78" t="str">
            <v>:</v>
          </cell>
          <cell r="E78" t="str">
            <v>:</v>
          </cell>
          <cell r="F78" t="str">
            <v>G</v>
          </cell>
          <cell r="G78" t="str">
            <v>:</v>
          </cell>
          <cell r="H78" t="str">
            <v>:</v>
          </cell>
          <cell r="I78" t="str">
            <v>:</v>
          </cell>
          <cell r="J78" t="str">
            <v>:</v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  <cell r="T78" t="str">
            <v/>
          </cell>
          <cell r="U78" t="str">
            <v/>
          </cell>
          <cell r="V78" t="str">
            <v/>
          </cell>
          <cell r="W78" t="str">
            <v/>
          </cell>
          <cell r="X78" t="str">
            <v>G</v>
          </cell>
          <cell r="Y78">
            <v>73</v>
          </cell>
          <cell r="Z78" t="str">
            <v>Krajča/ 
Hron</v>
          </cell>
        </row>
        <row r="79">
          <cell r="B79">
            <v>74</v>
          </cell>
          <cell r="C79" t="str">
            <v>Renčín/ 
Hejný</v>
          </cell>
          <cell r="D79" t="str">
            <v>:</v>
          </cell>
          <cell r="E79" t="str">
            <v>:</v>
          </cell>
          <cell r="F79" t="str">
            <v>:</v>
          </cell>
          <cell r="G79" t="str">
            <v>G</v>
          </cell>
          <cell r="H79" t="str">
            <v>:</v>
          </cell>
          <cell r="I79" t="str">
            <v>:</v>
          </cell>
          <cell r="J79" t="str">
            <v>:</v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  <cell r="T79" t="str">
            <v/>
          </cell>
          <cell r="U79" t="str">
            <v/>
          </cell>
          <cell r="V79" t="str">
            <v/>
          </cell>
          <cell r="W79" t="str">
            <v/>
          </cell>
          <cell r="X79" t="str">
            <v>G</v>
          </cell>
          <cell r="Y79">
            <v>74</v>
          </cell>
          <cell r="Z79" t="str">
            <v>Renčín/ 
Hejný</v>
          </cell>
        </row>
        <row r="80">
          <cell r="B80">
            <v>75</v>
          </cell>
          <cell r="C80" t="str">
            <v>Hněvkovský/ 
Vašák</v>
          </cell>
          <cell r="D80" t="str">
            <v>:</v>
          </cell>
          <cell r="E80" t="str">
            <v>:</v>
          </cell>
          <cell r="F80" t="str">
            <v>:</v>
          </cell>
          <cell r="G80" t="str">
            <v>:</v>
          </cell>
          <cell r="H80" t="str">
            <v>G</v>
          </cell>
          <cell r="I80" t="str">
            <v>:</v>
          </cell>
          <cell r="J80" t="str">
            <v>:</v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  <cell r="T80" t="str">
            <v/>
          </cell>
          <cell r="U80" t="str">
            <v/>
          </cell>
          <cell r="V80" t="str">
            <v/>
          </cell>
          <cell r="W80" t="str">
            <v/>
          </cell>
          <cell r="X80" t="str">
            <v>G</v>
          </cell>
          <cell r="Y80">
            <v>75</v>
          </cell>
          <cell r="Z80" t="str">
            <v>Hněvkovský/ 
Vašák</v>
          </cell>
        </row>
        <row r="81">
          <cell r="B81">
            <v>76</v>
          </cell>
          <cell r="C81" t="str">
            <v>Naxera/ 
Sarič</v>
          </cell>
          <cell r="D81" t="str">
            <v>:</v>
          </cell>
          <cell r="E81" t="str">
            <v>:</v>
          </cell>
          <cell r="F81" t="str">
            <v>:</v>
          </cell>
          <cell r="G81" t="str">
            <v>:</v>
          </cell>
          <cell r="H81" t="str">
            <v>:</v>
          </cell>
          <cell r="I81" t="str">
            <v>G</v>
          </cell>
          <cell r="J81" t="str">
            <v>:</v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  <cell r="T81" t="str">
            <v/>
          </cell>
          <cell r="U81" t="str">
            <v/>
          </cell>
          <cell r="V81" t="str">
            <v/>
          </cell>
          <cell r="W81" t="str">
            <v/>
          </cell>
          <cell r="X81" t="str">
            <v>G</v>
          </cell>
          <cell r="Y81">
            <v>76</v>
          </cell>
          <cell r="Z81" t="str">
            <v>Naxera/ 
Sarič</v>
          </cell>
        </row>
        <row r="82">
          <cell r="B82">
            <v>77</v>
          </cell>
          <cell r="C82" t="str">
            <v>h_55/ 
g_55</v>
          </cell>
          <cell r="D82" t="str">
            <v>:</v>
          </cell>
          <cell r="E82" t="str">
            <v>:</v>
          </cell>
          <cell r="F82" t="str">
            <v>:</v>
          </cell>
          <cell r="G82" t="str">
            <v>:</v>
          </cell>
          <cell r="H82" t="str">
            <v>:</v>
          </cell>
          <cell r="I82" t="str">
            <v>:</v>
          </cell>
          <cell r="J82" t="str">
            <v>G</v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  <cell r="T82" t="str">
            <v/>
          </cell>
          <cell r="U82" t="str">
            <v/>
          </cell>
          <cell r="V82" t="str">
            <v/>
          </cell>
          <cell r="W82" t="str">
            <v/>
          </cell>
          <cell r="X82" t="str">
            <v>G</v>
          </cell>
          <cell r="Y82">
            <v>77</v>
          </cell>
          <cell r="Z82" t="str">
            <v>h_55/ 
g_55</v>
          </cell>
        </row>
        <row r="83">
          <cell r="B83">
            <v>78</v>
          </cell>
          <cell r="C83" t="str">
            <v/>
          </cell>
          <cell r="D83" t="str">
            <v/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>G</v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 t="str">
            <v/>
          </cell>
          <cell r="X83" t="str">
            <v>G</v>
          </cell>
          <cell r="Y83">
            <v>78</v>
          </cell>
          <cell r="Z83" t="str">
            <v/>
          </cell>
        </row>
        <row r="86">
          <cell r="C86" t="str">
            <v>H</v>
          </cell>
          <cell r="D86" t="str">
            <v>Kolstrunk/ 
Kvapil</v>
          </cell>
          <cell r="E86" t="str">
            <v>Skála/ 
Lenko</v>
          </cell>
          <cell r="F86" t="str">
            <v>Maťko/ 
Beran</v>
          </cell>
          <cell r="G86" t="str">
            <v>Melíšek/ 
Melíšek</v>
          </cell>
          <cell r="H86" t="str">
            <v>Petrů/ 
Černer</v>
          </cell>
          <cell r="I86" t="str">
            <v>Neliba/ 
Zbořil</v>
          </cell>
          <cell r="J86" t="str">
            <v>h_56/ 
g_56</v>
          </cell>
          <cell r="K86" t="str">
            <v/>
          </cell>
          <cell r="L86" t="str">
            <v>Body</v>
          </cell>
          <cell r="M86" t="str">
            <v>Skóre</v>
          </cell>
          <cell r="O86" t="str">
            <v>Rozdíl</v>
          </cell>
          <cell r="P86" t="str">
            <v>Podíl</v>
          </cell>
          <cell r="Q86" t="str">
            <v>Pořadí bez vz</v>
          </cell>
          <cell r="R86" t="str">
            <v>Body vz</v>
          </cell>
          <cell r="S86" t="str">
            <v>Skóre vz</v>
          </cell>
          <cell r="U86" t="str">
            <v>Rozdíl vz</v>
          </cell>
          <cell r="V86" t="str">
            <v>Podíl vz</v>
          </cell>
          <cell r="W86" t="str">
            <v>Pořadí</v>
          </cell>
        </row>
        <row r="87">
          <cell r="B87" t="str">
            <v>H</v>
          </cell>
          <cell r="D87">
            <v>81</v>
          </cell>
          <cell r="E87">
            <v>82</v>
          </cell>
          <cell r="F87">
            <v>83</v>
          </cell>
          <cell r="G87">
            <v>84</v>
          </cell>
          <cell r="H87">
            <v>85</v>
          </cell>
          <cell r="I87">
            <v>86</v>
          </cell>
          <cell r="J87">
            <v>87</v>
          </cell>
          <cell r="K87">
            <v>88</v>
          </cell>
          <cell r="Q87" t="str">
            <v>Pomocná mini tabulka</v>
          </cell>
        </row>
        <row r="88">
          <cell r="B88">
            <v>81</v>
          </cell>
          <cell r="C88" t="str">
            <v>Kolstrunk/ 
Kvapil</v>
          </cell>
          <cell r="D88" t="str">
            <v>H</v>
          </cell>
          <cell r="E88" t="str">
            <v>:</v>
          </cell>
          <cell r="F88" t="str">
            <v>:</v>
          </cell>
          <cell r="G88" t="str">
            <v>:</v>
          </cell>
          <cell r="H88" t="str">
            <v>:</v>
          </cell>
          <cell r="I88" t="str">
            <v>:</v>
          </cell>
          <cell r="J88" t="str">
            <v>:</v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  <cell r="T88" t="str">
            <v/>
          </cell>
          <cell r="U88" t="str">
            <v/>
          </cell>
          <cell r="V88" t="str">
            <v/>
          </cell>
          <cell r="W88" t="str">
            <v/>
          </cell>
          <cell r="X88" t="str">
            <v>H</v>
          </cell>
          <cell r="Y88">
            <v>81</v>
          </cell>
          <cell r="Z88" t="str">
            <v>Kolstrunk/ 
Kvapil</v>
          </cell>
        </row>
        <row r="89">
          <cell r="B89">
            <v>82</v>
          </cell>
          <cell r="C89" t="str">
            <v>Skála/ 
Lenko</v>
          </cell>
          <cell r="D89" t="str">
            <v>:</v>
          </cell>
          <cell r="E89" t="str">
            <v>H</v>
          </cell>
          <cell r="F89" t="str">
            <v>:</v>
          </cell>
          <cell r="G89" t="str">
            <v>:</v>
          </cell>
          <cell r="H89" t="str">
            <v>:</v>
          </cell>
          <cell r="I89" t="str">
            <v>:</v>
          </cell>
          <cell r="J89" t="str">
            <v>:</v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  <cell r="T89" t="str">
            <v/>
          </cell>
          <cell r="U89" t="str">
            <v/>
          </cell>
          <cell r="V89" t="str">
            <v/>
          </cell>
          <cell r="W89" t="str">
            <v/>
          </cell>
          <cell r="X89" t="str">
            <v>H</v>
          </cell>
          <cell r="Y89">
            <v>82</v>
          </cell>
          <cell r="Z89" t="str">
            <v>Skála/ 
Lenko</v>
          </cell>
        </row>
        <row r="90">
          <cell r="B90">
            <v>83</v>
          </cell>
          <cell r="C90" t="str">
            <v>Maťko/ 
Beran</v>
          </cell>
          <cell r="D90" t="str">
            <v>:</v>
          </cell>
          <cell r="E90" t="str">
            <v>:</v>
          </cell>
          <cell r="F90" t="str">
            <v>H</v>
          </cell>
          <cell r="G90" t="str">
            <v>:</v>
          </cell>
          <cell r="H90" t="str">
            <v>:</v>
          </cell>
          <cell r="I90" t="str">
            <v>:</v>
          </cell>
          <cell r="J90" t="str">
            <v>:</v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  <cell r="T90" t="str">
            <v/>
          </cell>
          <cell r="U90" t="str">
            <v/>
          </cell>
          <cell r="V90" t="str">
            <v/>
          </cell>
          <cell r="W90" t="str">
            <v/>
          </cell>
          <cell r="X90" t="str">
            <v>H</v>
          </cell>
          <cell r="Y90">
            <v>83</v>
          </cell>
          <cell r="Z90" t="str">
            <v>Maťko/ 
Beran</v>
          </cell>
        </row>
        <row r="91">
          <cell r="B91">
            <v>84</v>
          </cell>
          <cell r="C91" t="str">
            <v>Melíšek/ 
Melíšek</v>
          </cell>
          <cell r="D91" t="str">
            <v>:</v>
          </cell>
          <cell r="E91" t="str">
            <v>:</v>
          </cell>
          <cell r="F91" t="str">
            <v>:</v>
          </cell>
          <cell r="G91" t="str">
            <v>H</v>
          </cell>
          <cell r="H91" t="str">
            <v>:</v>
          </cell>
          <cell r="I91" t="str">
            <v>:</v>
          </cell>
          <cell r="J91" t="str">
            <v>:</v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  <cell r="T91" t="str">
            <v/>
          </cell>
          <cell r="U91" t="str">
            <v/>
          </cell>
          <cell r="V91" t="str">
            <v/>
          </cell>
          <cell r="W91" t="str">
            <v/>
          </cell>
          <cell r="X91" t="str">
            <v>H</v>
          </cell>
          <cell r="Y91">
            <v>84</v>
          </cell>
          <cell r="Z91" t="str">
            <v>Melíšek/ 
Melíšek</v>
          </cell>
        </row>
        <row r="92">
          <cell r="B92">
            <v>85</v>
          </cell>
          <cell r="C92" t="str">
            <v>Petrů/ 
Černer</v>
          </cell>
          <cell r="D92" t="str">
            <v>:</v>
          </cell>
          <cell r="E92" t="str">
            <v>:</v>
          </cell>
          <cell r="F92" t="str">
            <v>:</v>
          </cell>
          <cell r="G92" t="str">
            <v>:</v>
          </cell>
          <cell r="H92" t="str">
            <v>H</v>
          </cell>
          <cell r="I92" t="str">
            <v>:</v>
          </cell>
          <cell r="J92" t="str">
            <v>:</v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  <cell r="T92" t="str">
            <v/>
          </cell>
          <cell r="U92" t="str">
            <v/>
          </cell>
          <cell r="V92" t="str">
            <v/>
          </cell>
          <cell r="W92" t="str">
            <v/>
          </cell>
          <cell r="X92" t="str">
            <v>H</v>
          </cell>
          <cell r="Y92">
            <v>85</v>
          </cell>
          <cell r="Z92" t="str">
            <v>Petrů/ 
Černer</v>
          </cell>
        </row>
        <row r="93">
          <cell r="B93">
            <v>86</v>
          </cell>
          <cell r="C93" t="str">
            <v>Neliba/ 
Zbořil</v>
          </cell>
          <cell r="D93" t="str">
            <v>:</v>
          </cell>
          <cell r="E93" t="str">
            <v>:</v>
          </cell>
          <cell r="F93" t="str">
            <v>:</v>
          </cell>
          <cell r="G93" t="str">
            <v>:</v>
          </cell>
          <cell r="H93" t="str">
            <v>:</v>
          </cell>
          <cell r="I93" t="str">
            <v>H</v>
          </cell>
          <cell r="J93" t="str">
            <v>:</v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  <cell r="T93" t="str">
            <v/>
          </cell>
          <cell r="U93" t="str">
            <v/>
          </cell>
          <cell r="V93" t="str">
            <v/>
          </cell>
          <cell r="W93" t="str">
            <v/>
          </cell>
          <cell r="X93" t="str">
            <v>H</v>
          </cell>
          <cell r="Y93">
            <v>86</v>
          </cell>
          <cell r="Z93" t="str">
            <v>Neliba/ 
Zbořil</v>
          </cell>
        </row>
        <row r="94">
          <cell r="B94">
            <v>87</v>
          </cell>
          <cell r="C94" t="str">
            <v>h_56/ 
g_56</v>
          </cell>
          <cell r="D94" t="str">
            <v>:</v>
          </cell>
          <cell r="E94" t="str">
            <v>:</v>
          </cell>
          <cell r="F94" t="str">
            <v>:</v>
          </cell>
          <cell r="G94" t="str">
            <v>:</v>
          </cell>
          <cell r="H94" t="str">
            <v>:</v>
          </cell>
          <cell r="I94" t="str">
            <v>:</v>
          </cell>
          <cell r="J94" t="str">
            <v>H</v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>H</v>
          </cell>
          <cell r="Y94">
            <v>87</v>
          </cell>
          <cell r="Z94" t="str">
            <v>h_56/ 
g_56</v>
          </cell>
        </row>
        <row r="95">
          <cell r="B95">
            <v>88</v>
          </cell>
          <cell r="C95" t="str">
            <v/>
          </cell>
          <cell r="D95" t="str">
            <v/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>H</v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 t="str">
            <v/>
          </cell>
          <cell r="X95" t="str">
            <v>H</v>
          </cell>
          <cell r="Y95">
            <v>88</v>
          </cell>
          <cell r="Z95" t="str">
            <v/>
          </cell>
        </row>
        <row r="98">
          <cell r="C98" t="str">
            <v>I</v>
          </cell>
          <cell r="D98" t="str">
            <v/>
          </cell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>Body</v>
          </cell>
          <cell r="M98" t="str">
            <v>Skóre</v>
          </cell>
          <cell r="O98" t="str">
            <v>Rozdíl</v>
          </cell>
          <cell r="P98" t="str">
            <v>Podíl</v>
          </cell>
          <cell r="Q98" t="str">
            <v>Pořadí bez vz</v>
          </cell>
          <cell r="R98" t="str">
            <v>Body vz</v>
          </cell>
          <cell r="S98" t="str">
            <v>Skóre vz</v>
          </cell>
          <cell r="U98" t="str">
            <v>Rozdíl vz</v>
          </cell>
          <cell r="V98" t="str">
            <v>Podíl vz</v>
          </cell>
          <cell r="W98" t="str">
            <v>Pořadí</v>
          </cell>
        </row>
        <row r="99">
          <cell r="B99" t="str">
            <v>I</v>
          </cell>
          <cell r="D99">
            <v>91</v>
          </cell>
          <cell r="E99">
            <v>92</v>
          </cell>
          <cell r="F99">
            <v>93</v>
          </cell>
          <cell r="G99">
            <v>94</v>
          </cell>
          <cell r="H99">
            <v>95</v>
          </cell>
          <cell r="I99">
            <v>96</v>
          </cell>
          <cell r="J99">
            <v>97</v>
          </cell>
          <cell r="K99">
            <v>98</v>
          </cell>
          <cell r="Q99" t="str">
            <v>Pomocná mini tabulka</v>
          </cell>
        </row>
        <row r="100">
          <cell r="B100">
            <v>91</v>
          </cell>
          <cell r="C100" t="str">
            <v/>
          </cell>
          <cell r="D100" t="str">
            <v>I</v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 t="str">
            <v/>
          </cell>
          <cell r="X100" t="str">
            <v>I</v>
          </cell>
          <cell r="Y100">
            <v>91</v>
          </cell>
          <cell r="Z100" t="str">
            <v/>
          </cell>
        </row>
        <row r="101">
          <cell r="B101">
            <v>92</v>
          </cell>
          <cell r="C101" t="str">
            <v/>
          </cell>
          <cell r="D101" t="str">
            <v/>
          </cell>
          <cell r="E101" t="str">
            <v>I</v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 t="str">
            <v/>
          </cell>
          <cell r="R101" t="str">
            <v/>
          </cell>
          <cell r="S101" t="str">
            <v/>
          </cell>
          <cell r="T101" t="str">
            <v/>
          </cell>
          <cell r="U101" t="str">
            <v/>
          </cell>
          <cell r="V101" t="str">
            <v/>
          </cell>
          <cell r="W101" t="str">
            <v/>
          </cell>
          <cell r="X101" t="str">
            <v>I</v>
          </cell>
          <cell r="Y101">
            <v>92</v>
          </cell>
          <cell r="Z101" t="str">
            <v/>
          </cell>
        </row>
        <row r="102">
          <cell r="B102">
            <v>93</v>
          </cell>
          <cell r="C102" t="str">
            <v/>
          </cell>
          <cell r="D102" t="str">
            <v/>
          </cell>
          <cell r="E102" t="str">
            <v/>
          </cell>
          <cell r="F102" t="str">
            <v>I</v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  <cell r="T102" t="str">
            <v/>
          </cell>
          <cell r="U102" t="str">
            <v/>
          </cell>
          <cell r="V102" t="str">
            <v/>
          </cell>
          <cell r="W102" t="str">
            <v/>
          </cell>
          <cell r="X102" t="str">
            <v>I</v>
          </cell>
          <cell r="Y102">
            <v>93</v>
          </cell>
          <cell r="Z102" t="str">
            <v/>
          </cell>
        </row>
        <row r="103">
          <cell r="B103">
            <v>94</v>
          </cell>
          <cell r="C103" t="str">
            <v/>
          </cell>
          <cell r="D103" t="str">
            <v/>
          </cell>
          <cell r="E103" t="str">
            <v/>
          </cell>
          <cell r="F103" t="str">
            <v/>
          </cell>
          <cell r="G103" t="str">
            <v>I</v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  <cell r="T103" t="str">
            <v/>
          </cell>
          <cell r="U103" t="str">
            <v/>
          </cell>
          <cell r="V103" t="str">
            <v/>
          </cell>
          <cell r="W103" t="str">
            <v/>
          </cell>
          <cell r="X103" t="str">
            <v>I</v>
          </cell>
          <cell r="Y103">
            <v>94</v>
          </cell>
          <cell r="Z103" t="str">
            <v/>
          </cell>
        </row>
        <row r="104">
          <cell r="B104">
            <v>95</v>
          </cell>
          <cell r="C104" t="str">
            <v/>
          </cell>
          <cell r="D104" t="str">
            <v/>
          </cell>
          <cell r="E104" t="str">
            <v/>
          </cell>
          <cell r="F104" t="str">
            <v/>
          </cell>
          <cell r="G104" t="str">
            <v/>
          </cell>
          <cell r="H104" t="str">
            <v>I</v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  <cell r="T104" t="str">
            <v/>
          </cell>
          <cell r="U104" t="str">
            <v/>
          </cell>
          <cell r="V104" t="str">
            <v/>
          </cell>
          <cell r="W104" t="str">
            <v/>
          </cell>
          <cell r="X104" t="str">
            <v>I</v>
          </cell>
          <cell r="Y104">
            <v>95</v>
          </cell>
          <cell r="Z104" t="str">
            <v/>
          </cell>
        </row>
        <row r="105">
          <cell r="B105">
            <v>96</v>
          </cell>
          <cell r="C105" t="str">
            <v/>
          </cell>
          <cell r="D105" t="str">
            <v/>
          </cell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>I</v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  <cell r="T105" t="str">
            <v/>
          </cell>
          <cell r="U105" t="str">
            <v/>
          </cell>
          <cell r="V105" t="str">
            <v/>
          </cell>
          <cell r="W105" t="str">
            <v/>
          </cell>
          <cell r="X105" t="str">
            <v>I</v>
          </cell>
          <cell r="Y105">
            <v>96</v>
          </cell>
          <cell r="Z105" t="str">
            <v/>
          </cell>
        </row>
        <row r="106">
          <cell r="B106">
            <v>97</v>
          </cell>
          <cell r="C106" t="str">
            <v/>
          </cell>
          <cell r="D106" t="str">
            <v/>
          </cell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>I</v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  <cell r="T106" t="str">
            <v/>
          </cell>
          <cell r="U106" t="str">
            <v/>
          </cell>
          <cell r="V106" t="str">
            <v/>
          </cell>
          <cell r="W106" t="str">
            <v/>
          </cell>
          <cell r="X106" t="str">
            <v>I</v>
          </cell>
          <cell r="Y106">
            <v>97</v>
          </cell>
          <cell r="Z106" t="str">
            <v/>
          </cell>
        </row>
        <row r="107">
          <cell r="B107">
            <v>98</v>
          </cell>
          <cell r="C107" t="str">
            <v/>
          </cell>
          <cell r="D107" t="str">
            <v/>
          </cell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>I</v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  <cell r="T107" t="str">
            <v/>
          </cell>
          <cell r="U107" t="str">
            <v/>
          </cell>
          <cell r="V107" t="str">
            <v/>
          </cell>
          <cell r="W107" t="str">
            <v/>
          </cell>
          <cell r="X107" t="str">
            <v>I</v>
          </cell>
          <cell r="Y107">
            <v>98</v>
          </cell>
          <cell r="Z107" t="str">
            <v/>
          </cell>
        </row>
        <row r="110">
          <cell r="C110" t="str">
            <v>J</v>
          </cell>
          <cell r="D110" t="str">
            <v/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>Body</v>
          </cell>
          <cell r="M110" t="str">
            <v>Skóre</v>
          </cell>
          <cell r="O110" t="str">
            <v>Rozdíl</v>
          </cell>
          <cell r="P110" t="str">
            <v>Podíl</v>
          </cell>
          <cell r="Q110" t="str">
            <v>Pořadí bez vz</v>
          </cell>
          <cell r="R110" t="str">
            <v>Body vz</v>
          </cell>
          <cell r="S110" t="str">
            <v>Skóre vz</v>
          </cell>
          <cell r="U110" t="str">
            <v>Rozdíl vz</v>
          </cell>
          <cell r="V110" t="str">
            <v>Podíl vz</v>
          </cell>
          <cell r="W110" t="str">
            <v>Pořadí</v>
          </cell>
        </row>
        <row r="111">
          <cell r="B111" t="str">
            <v>J</v>
          </cell>
          <cell r="D111">
            <v>101</v>
          </cell>
          <cell r="E111">
            <v>102</v>
          </cell>
          <cell r="F111">
            <v>103</v>
          </cell>
          <cell r="G111">
            <v>104</v>
          </cell>
          <cell r="H111">
            <v>105</v>
          </cell>
          <cell r="I111">
            <v>106</v>
          </cell>
          <cell r="J111">
            <v>107</v>
          </cell>
          <cell r="K111">
            <v>108</v>
          </cell>
          <cell r="Q111" t="str">
            <v>Pomocná mini tabulka</v>
          </cell>
        </row>
        <row r="112">
          <cell r="B112">
            <v>101</v>
          </cell>
          <cell r="C112" t="str">
            <v/>
          </cell>
          <cell r="D112" t="str">
            <v>J</v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 t="str">
            <v/>
          </cell>
          <cell r="X112" t="str">
            <v>J</v>
          </cell>
          <cell r="Y112">
            <v>101</v>
          </cell>
          <cell r="Z112" t="str">
            <v/>
          </cell>
        </row>
        <row r="113">
          <cell r="B113">
            <v>102</v>
          </cell>
          <cell r="C113" t="str">
            <v/>
          </cell>
          <cell r="D113" t="str">
            <v/>
          </cell>
          <cell r="E113" t="str">
            <v>J</v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 t="str">
            <v/>
          </cell>
          <cell r="X113" t="str">
            <v>J</v>
          </cell>
          <cell r="Y113">
            <v>102</v>
          </cell>
          <cell r="Z113" t="str">
            <v/>
          </cell>
        </row>
        <row r="114">
          <cell r="B114">
            <v>103</v>
          </cell>
          <cell r="C114" t="str">
            <v/>
          </cell>
          <cell r="D114" t="str">
            <v/>
          </cell>
          <cell r="E114" t="str">
            <v/>
          </cell>
          <cell r="F114" t="str">
            <v>J</v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  <cell r="T114" t="str">
            <v/>
          </cell>
          <cell r="U114" t="str">
            <v/>
          </cell>
          <cell r="V114" t="str">
            <v/>
          </cell>
          <cell r="W114" t="str">
            <v/>
          </cell>
          <cell r="X114" t="str">
            <v>J</v>
          </cell>
          <cell r="Y114">
            <v>103</v>
          </cell>
          <cell r="Z114" t="str">
            <v/>
          </cell>
        </row>
        <row r="115">
          <cell r="B115">
            <v>104</v>
          </cell>
          <cell r="C115" t="str">
            <v/>
          </cell>
          <cell r="D115" t="str">
            <v/>
          </cell>
          <cell r="E115" t="str">
            <v/>
          </cell>
          <cell r="F115" t="str">
            <v/>
          </cell>
          <cell r="G115" t="str">
            <v>J</v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  <cell r="T115" t="str">
            <v/>
          </cell>
          <cell r="U115" t="str">
            <v/>
          </cell>
          <cell r="V115" t="str">
            <v/>
          </cell>
          <cell r="W115" t="str">
            <v/>
          </cell>
          <cell r="X115" t="str">
            <v>J</v>
          </cell>
          <cell r="Y115">
            <v>104</v>
          </cell>
          <cell r="Z115" t="str">
            <v/>
          </cell>
        </row>
        <row r="116">
          <cell r="B116">
            <v>105</v>
          </cell>
          <cell r="C116" t="str">
            <v/>
          </cell>
          <cell r="D116" t="str">
            <v/>
          </cell>
          <cell r="E116" t="str">
            <v/>
          </cell>
          <cell r="F116" t="str">
            <v/>
          </cell>
          <cell r="G116" t="str">
            <v/>
          </cell>
          <cell r="H116" t="str">
            <v>J</v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  <cell r="T116" t="str">
            <v/>
          </cell>
          <cell r="U116" t="str">
            <v/>
          </cell>
          <cell r="V116" t="str">
            <v/>
          </cell>
          <cell r="W116" t="str">
            <v/>
          </cell>
          <cell r="X116" t="str">
            <v>J</v>
          </cell>
          <cell r="Y116">
            <v>105</v>
          </cell>
          <cell r="Z116" t="str">
            <v/>
          </cell>
        </row>
        <row r="117">
          <cell r="B117">
            <v>106</v>
          </cell>
          <cell r="C117" t="str">
            <v/>
          </cell>
          <cell r="D117" t="str">
            <v/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>J</v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 t="str">
            <v/>
          </cell>
          <cell r="X117" t="str">
            <v>J</v>
          </cell>
          <cell r="Y117">
            <v>106</v>
          </cell>
          <cell r="Z117" t="str">
            <v/>
          </cell>
        </row>
        <row r="118">
          <cell r="B118">
            <v>107</v>
          </cell>
          <cell r="C118" t="str">
            <v/>
          </cell>
          <cell r="D118" t="str">
            <v/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>J</v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 t="str">
            <v/>
          </cell>
          <cell r="X118" t="str">
            <v>J</v>
          </cell>
          <cell r="Y118">
            <v>107</v>
          </cell>
          <cell r="Z118" t="str">
            <v/>
          </cell>
        </row>
        <row r="119">
          <cell r="B119">
            <v>108</v>
          </cell>
          <cell r="C119" t="str">
            <v/>
          </cell>
          <cell r="D119" t="str">
            <v/>
          </cell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>J</v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  <cell r="T119" t="str">
            <v/>
          </cell>
          <cell r="U119" t="str">
            <v/>
          </cell>
          <cell r="V119" t="str">
            <v/>
          </cell>
          <cell r="W119" t="str">
            <v/>
          </cell>
          <cell r="X119" t="str">
            <v>J</v>
          </cell>
          <cell r="Y119">
            <v>108</v>
          </cell>
          <cell r="Z119" t="str">
            <v/>
          </cell>
        </row>
        <row r="122">
          <cell r="C122" t="str">
            <v>K</v>
          </cell>
          <cell r="D122" t="str">
            <v/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>Body</v>
          </cell>
          <cell r="M122" t="str">
            <v>Skóre</v>
          </cell>
          <cell r="O122" t="str">
            <v>Rozdíl</v>
          </cell>
          <cell r="P122" t="str">
            <v>Podíl</v>
          </cell>
          <cell r="Q122" t="str">
            <v>Pořadí bez vz</v>
          </cell>
          <cell r="R122" t="str">
            <v>Body vz</v>
          </cell>
          <cell r="S122" t="str">
            <v>Skóre vz</v>
          </cell>
          <cell r="U122" t="str">
            <v>Rozdíl vz</v>
          </cell>
          <cell r="V122" t="str">
            <v>Podíl vz</v>
          </cell>
          <cell r="W122" t="str">
            <v>Pořadí</v>
          </cell>
        </row>
        <row r="123">
          <cell r="B123" t="str">
            <v>K</v>
          </cell>
          <cell r="D123">
            <v>111</v>
          </cell>
          <cell r="E123">
            <v>112</v>
          </cell>
          <cell r="F123">
            <v>113</v>
          </cell>
          <cell r="G123">
            <v>114</v>
          </cell>
          <cell r="H123">
            <v>115</v>
          </cell>
          <cell r="I123">
            <v>116</v>
          </cell>
          <cell r="J123">
            <v>117</v>
          </cell>
          <cell r="K123">
            <v>118</v>
          </cell>
          <cell r="Q123" t="str">
            <v>Pomocná mini tabulka</v>
          </cell>
        </row>
        <row r="124">
          <cell r="B124">
            <v>111</v>
          </cell>
          <cell r="C124" t="str">
            <v/>
          </cell>
          <cell r="D124" t="str">
            <v>K</v>
          </cell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  <cell r="T124" t="str">
            <v/>
          </cell>
          <cell r="U124" t="str">
            <v/>
          </cell>
          <cell r="V124" t="str">
            <v/>
          </cell>
          <cell r="W124" t="str">
            <v/>
          </cell>
          <cell r="X124" t="str">
            <v>K</v>
          </cell>
          <cell r="Y124">
            <v>111</v>
          </cell>
          <cell r="Z124" t="str">
            <v/>
          </cell>
        </row>
        <row r="125">
          <cell r="B125">
            <v>112</v>
          </cell>
          <cell r="C125" t="str">
            <v/>
          </cell>
          <cell r="D125" t="str">
            <v/>
          </cell>
          <cell r="E125" t="str">
            <v>K</v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 t="str">
            <v/>
          </cell>
          <cell r="X125" t="str">
            <v>K</v>
          </cell>
          <cell r="Y125">
            <v>112</v>
          </cell>
          <cell r="Z125" t="str">
            <v/>
          </cell>
        </row>
        <row r="126">
          <cell r="B126">
            <v>113</v>
          </cell>
          <cell r="C126" t="str">
            <v/>
          </cell>
          <cell r="D126" t="str">
            <v/>
          </cell>
          <cell r="E126" t="str">
            <v/>
          </cell>
          <cell r="F126" t="str">
            <v>K</v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 t="str">
            <v/>
          </cell>
          <cell r="X126" t="str">
            <v>K</v>
          </cell>
          <cell r="Y126">
            <v>113</v>
          </cell>
          <cell r="Z126" t="str">
            <v/>
          </cell>
        </row>
        <row r="127">
          <cell r="B127">
            <v>114</v>
          </cell>
          <cell r="C127" t="str">
            <v/>
          </cell>
          <cell r="D127" t="str">
            <v/>
          </cell>
          <cell r="E127" t="str">
            <v/>
          </cell>
          <cell r="F127" t="str">
            <v/>
          </cell>
          <cell r="G127" t="str">
            <v>K</v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 t="str">
            <v/>
          </cell>
          <cell r="X127" t="str">
            <v>K</v>
          </cell>
          <cell r="Y127">
            <v>114</v>
          </cell>
          <cell r="Z127" t="str">
            <v/>
          </cell>
        </row>
        <row r="128">
          <cell r="B128">
            <v>115</v>
          </cell>
          <cell r="C128" t="str">
            <v/>
          </cell>
          <cell r="D128" t="str">
            <v/>
          </cell>
          <cell r="E128" t="str">
            <v/>
          </cell>
          <cell r="F128" t="str">
            <v/>
          </cell>
          <cell r="G128" t="str">
            <v/>
          </cell>
          <cell r="H128" t="str">
            <v>K</v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 t="str">
            <v/>
          </cell>
          <cell r="X128" t="str">
            <v>K</v>
          </cell>
          <cell r="Y128">
            <v>115</v>
          </cell>
          <cell r="Z128" t="str">
            <v/>
          </cell>
        </row>
        <row r="129">
          <cell r="B129">
            <v>116</v>
          </cell>
          <cell r="C129" t="str">
            <v/>
          </cell>
          <cell r="D129" t="str">
            <v/>
          </cell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>K</v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  <cell r="T129" t="str">
            <v/>
          </cell>
          <cell r="U129" t="str">
            <v/>
          </cell>
          <cell r="V129" t="str">
            <v/>
          </cell>
          <cell r="W129" t="str">
            <v/>
          </cell>
          <cell r="X129" t="str">
            <v>K</v>
          </cell>
          <cell r="Y129">
            <v>116</v>
          </cell>
          <cell r="Z129" t="str">
            <v/>
          </cell>
        </row>
        <row r="130">
          <cell r="B130">
            <v>117</v>
          </cell>
          <cell r="C130" t="str">
            <v/>
          </cell>
          <cell r="D130" t="str">
            <v/>
          </cell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>K</v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  <cell r="T130" t="str">
            <v/>
          </cell>
          <cell r="U130" t="str">
            <v/>
          </cell>
          <cell r="V130" t="str">
            <v/>
          </cell>
          <cell r="W130" t="str">
            <v/>
          </cell>
          <cell r="X130" t="str">
            <v>K</v>
          </cell>
          <cell r="Y130">
            <v>117</v>
          </cell>
          <cell r="Z130" t="str">
            <v/>
          </cell>
        </row>
        <row r="131">
          <cell r="B131">
            <v>118</v>
          </cell>
          <cell r="C131" t="str">
            <v/>
          </cell>
          <cell r="D131" t="str">
            <v/>
          </cell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>K</v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  <cell r="R131" t="str">
            <v/>
          </cell>
          <cell r="S131" t="str">
            <v/>
          </cell>
          <cell r="T131" t="str">
            <v/>
          </cell>
          <cell r="U131" t="str">
            <v/>
          </cell>
          <cell r="V131" t="str">
            <v/>
          </cell>
          <cell r="W131" t="str">
            <v/>
          </cell>
          <cell r="X131" t="str">
            <v>K</v>
          </cell>
          <cell r="Y131">
            <v>118</v>
          </cell>
          <cell r="Z131" t="str">
            <v/>
          </cell>
        </row>
        <row r="134">
          <cell r="C134" t="str">
            <v>L</v>
          </cell>
          <cell r="D134" t="str">
            <v/>
          </cell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>Body</v>
          </cell>
          <cell r="M134" t="str">
            <v>Skóre</v>
          </cell>
          <cell r="O134" t="str">
            <v>Rozdíl</v>
          </cell>
          <cell r="P134" t="str">
            <v>Podíl</v>
          </cell>
          <cell r="Q134" t="str">
            <v>Pořadí bez vz</v>
          </cell>
          <cell r="R134" t="str">
            <v>Body vz</v>
          </cell>
          <cell r="S134" t="str">
            <v>Skóre vz</v>
          </cell>
          <cell r="U134" t="str">
            <v>Rozdíl vz</v>
          </cell>
          <cell r="V134" t="str">
            <v>Podíl vz</v>
          </cell>
          <cell r="W134" t="str">
            <v>Pořadí</v>
          </cell>
        </row>
        <row r="135">
          <cell r="B135" t="str">
            <v>L</v>
          </cell>
          <cell r="D135">
            <v>121</v>
          </cell>
          <cell r="E135">
            <v>122</v>
          </cell>
          <cell r="F135">
            <v>123</v>
          </cell>
          <cell r="G135">
            <v>124</v>
          </cell>
          <cell r="H135">
            <v>125</v>
          </cell>
          <cell r="I135">
            <v>126</v>
          </cell>
          <cell r="J135">
            <v>127</v>
          </cell>
          <cell r="K135">
            <v>128</v>
          </cell>
          <cell r="Q135" t="str">
            <v>Pomocná mini tabulka</v>
          </cell>
        </row>
        <row r="136">
          <cell r="B136">
            <v>121</v>
          </cell>
          <cell r="C136" t="str">
            <v/>
          </cell>
          <cell r="D136" t="str">
            <v>L</v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 t="str">
            <v/>
          </cell>
          <cell r="X136" t="str">
            <v>L</v>
          </cell>
          <cell r="Y136">
            <v>121</v>
          </cell>
          <cell r="Z136" t="str">
            <v/>
          </cell>
        </row>
        <row r="137">
          <cell r="B137">
            <v>122</v>
          </cell>
          <cell r="C137" t="str">
            <v/>
          </cell>
          <cell r="D137" t="str">
            <v/>
          </cell>
          <cell r="E137" t="str">
            <v>L</v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 t="str">
            <v/>
          </cell>
          <cell r="X137" t="str">
            <v>L</v>
          </cell>
          <cell r="Y137">
            <v>122</v>
          </cell>
          <cell r="Z137" t="str">
            <v/>
          </cell>
        </row>
        <row r="138">
          <cell r="B138">
            <v>123</v>
          </cell>
          <cell r="C138" t="str">
            <v/>
          </cell>
          <cell r="D138" t="str">
            <v/>
          </cell>
          <cell r="E138" t="str">
            <v/>
          </cell>
          <cell r="F138" t="str">
            <v>L</v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 t="str">
            <v/>
          </cell>
          <cell r="X138" t="str">
            <v>L</v>
          </cell>
          <cell r="Y138">
            <v>123</v>
          </cell>
          <cell r="Z138" t="str">
            <v/>
          </cell>
        </row>
        <row r="139">
          <cell r="B139">
            <v>124</v>
          </cell>
          <cell r="C139" t="str">
            <v/>
          </cell>
          <cell r="D139" t="str">
            <v/>
          </cell>
          <cell r="E139" t="str">
            <v/>
          </cell>
          <cell r="F139" t="str">
            <v/>
          </cell>
          <cell r="G139" t="str">
            <v>L</v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  <cell r="T139" t="str">
            <v/>
          </cell>
          <cell r="U139" t="str">
            <v/>
          </cell>
          <cell r="V139" t="str">
            <v/>
          </cell>
          <cell r="W139" t="str">
            <v/>
          </cell>
          <cell r="X139" t="str">
            <v>L</v>
          </cell>
          <cell r="Y139">
            <v>124</v>
          </cell>
          <cell r="Z139" t="str">
            <v/>
          </cell>
        </row>
        <row r="140">
          <cell r="B140">
            <v>125</v>
          </cell>
          <cell r="C140" t="str">
            <v/>
          </cell>
          <cell r="D140" t="str">
            <v/>
          </cell>
          <cell r="E140" t="str">
            <v/>
          </cell>
          <cell r="F140" t="str">
            <v/>
          </cell>
          <cell r="G140" t="str">
            <v/>
          </cell>
          <cell r="H140" t="str">
            <v>L</v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 t="str">
            <v/>
          </cell>
          <cell r="X140" t="str">
            <v>L</v>
          </cell>
          <cell r="Y140">
            <v>125</v>
          </cell>
          <cell r="Z140" t="str">
            <v/>
          </cell>
        </row>
        <row r="141">
          <cell r="B141">
            <v>126</v>
          </cell>
          <cell r="C141" t="str">
            <v/>
          </cell>
          <cell r="D141" t="str">
            <v/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>L</v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 t="str">
            <v/>
          </cell>
          <cell r="X141" t="str">
            <v>L</v>
          </cell>
          <cell r="Y141">
            <v>126</v>
          </cell>
          <cell r="Z141" t="str">
            <v/>
          </cell>
        </row>
        <row r="142">
          <cell r="B142">
            <v>127</v>
          </cell>
          <cell r="C142" t="str">
            <v/>
          </cell>
          <cell r="D142" t="str">
            <v/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>L</v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 t="str">
            <v/>
          </cell>
          <cell r="X142" t="str">
            <v>L</v>
          </cell>
          <cell r="Y142">
            <v>127</v>
          </cell>
          <cell r="Z142" t="str">
            <v/>
          </cell>
        </row>
        <row r="143">
          <cell r="B143">
            <v>128</v>
          </cell>
          <cell r="C143" t="str">
            <v/>
          </cell>
          <cell r="D143" t="str">
            <v/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>L</v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 t="str">
            <v/>
          </cell>
          <cell r="X143" t="str">
            <v>L</v>
          </cell>
          <cell r="Y143">
            <v>128</v>
          </cell>
          <cell r="Z143" t="str">
            <v/>
          </cell>
        </row>
        <row r="146">
          <cell r="C146" t="str">
            <v>N</v>
          </cell>
          <cell r="D146" t="str">
            <v/>
          </cell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>Body</v>
          </cell>
          <cell r="M146" t="str">
            <v>Skóre</v>
          </cell>
          <cell r="O146" t="str">
            <v>Rozdíl</v>
          </cell>
          <cell r="P146" t="str">
            <v>Podíl</v>
          </cell>
          <cell r="Q146" t="str">
            <v>Pořadí bez vz</v>
          </cell>
          <cell r="R146" t="str">
            <v>Body vz</v>
          </cell>
          <cell r="S146" t="str">
            <v>Skóre vz</v>
          </cell>
          <cell r="U146" t="str">
            <v>Rozdíl vz</v>
          </cell>
          <cell r="V146" t="str">
            <v>Podíl vz</v>
          </cell>
          <cell r="W146" t="str">
            <v>Pořadí</v>
          </cell>
        </row>
        <row r="147">
          <cell r="B147" t="str">
            <v>N</v>
          </cell>
          <cell r="D147">
            <v>131</v>
          </cell>
          <cell r="E147">
            <v>132</v>
          </cell>
          <cell r="F147">
            <v>133</v>
          </cell>
          <cell r="G147">
            <v>134</v>
          </cell>
          <cell r="H147">
            <v>135</v>
          </cell>
          <cell r="I147">
            <v>136</v>
          </cell>
          <cell r="J147">
            <v>137</v>
          </cell>
          <cell r="K147">
            <v>138</v>
          </cell>
          <cell r="Q147" t="str">
            <v>Pomocná mini tabulka</v>
          </cell>
        </row>
        <row r="148">
          <cell r="B148">
            <v>131</v>
          </cell>
          <cell r="C148" t="str">
            <v/>
          </cell>
          <cell r="D148" t="str">
            <v>N</v>
          </cell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  <cell r="T148" t="str">
            <v/>
          </cell>
          <cell r="U148" t="str">
            <v/>
          </cell>
          <cell r="V148" t="str">
            <v/>
          </cell>
          <cell r="W148" t="str">
            <v/>
          </cell>
          <cell r="X148" t="str">
            <v>N</v>
          </cell>
          <cell r="Y148">
            <v>131</v>
          </cell>
          <cell r="Z148" t="str">
            <v/>
          </cell>
        </row>
        <row r="149">
          <cell r="B149">
            <v>132</v>
          </cell>
          <cell r="C149" t="str">
            <v/>
          </cell>
          <cell r="D149" t="str">
            <v/>
          </cell>
          <cell r="E149" t="str">
            <v>N</v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  <cell r="T149" t="str">
            <v/>
          </cell>
          <cell r="U149" t="str">
            <v/>
          </cell>
          <cell r="V149" t="str">
            <v/>
          </cell>
          <cell r="W149" t="str">
            <v/>
          </cell>
          <cell r="X149" t="str">
            <v>N</v>
          </cell>
          <cell r="Y149">
            <v>132</v>
          </cell>
          <cell r="Z149" t="str">
            <v/>
          </cell>
        </row>
        <row r="150">
          <cell r="B150">
            <v>133</v>
          </cell>
          <cell r="C150" t="str">
            <v/>
          </cell>
          <cell r="D150" t="str">
            <v/>
          </cell>
          <cell r="E150" t="str">
            <v/>
          </cell>
          <cell r="F150" t="str">
            <v>N</v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  <cell r="T150" t="str">
            <v/>
          </cell>
          <cell r="U150" t="str">
            <v/>
          </cell>
          <cell r="V150" t="str">
            <v/>
          </cell>
          <cell r="W150" t="str">
            <v/>
          </cell>
          <cell r="X150" t="str">
            <v>N</v>
          </cell>
          <cell r="Y150">
            <v>133</v>
          </cell>
          <cell r="Z150" t="str">
            <v/>
          </cell>
        </row>
        <row r="151">
          <cell r="B151">
            <v>134</v>
          </cell>
          <cell r="C151" t="str">
            <v/>
          </cell>
          <cell r="D151" t="str">
            <v/>
          </cell>
          <cell r="E151" t="str">
            <v/>
          </cell>
          <cell r="F151" t="str">
            <v/>
          </cell>
          <cell r="G151" t="str">
            <v>N</v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  <cell r="T151" t="str">
            <v/>
          </cell>
          <cell r="U151" t="str">
            <v/>
          </cell>
          <cell r="V151" t="str">
            <v/>
          </cell>
          <cell r="W151" t="str">
            <v/>
          </cell>
          <cell r="X151" t="str">
            <v>N</v>
          </cell>
          <cell r="Y151">
            <v>134</v>
          </cell>
          <cell r="Z151" t="str">
            <v/>
          </cell>
        </row>
        <row r="152">
          <cell r="B152">
            <v>135</v>
          </cell>
          <cell r="C152" t="str">
            <v/>
          </cell>
          <cell r="D152" t="str">
            <v/>
          </cell>
          <cell r="E152" t="str">
            <v/>
          </cell>
          <cell r="F152" t="str">
            <v/>
          </cell>
          <cell r="G152" t="str">
            <v/>
          </cell>
          <cell r="H152" t="str">
            <v>N</v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  <cell r="T152" t="str">
            <v/>
          </cell>
          <cell r="U152" t="str">
            <v/>
          </cell>
          <cell r="V152" t="str">
            <v/>
          </cell>
          <cell r="W152" t="str">
            <v/>
          </cell>
          <cell r="X152" t="str">
            <v>N</v>
          </cell>
          <cell r="Y152">
            <v>135</v>
          </cell>
          <cell r="Z152" t="str">
            <v/>
          </cell>
        </row>
        <row r="153">
          <cell r="B153">
            <v>136</v>
          </cell>
          <cell r="C153" t="str">
            <v/>
          </cell>
          <cell r="D153" t="str">
            <v/>
          </cell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>N</v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  <cell r="T153" t="str">
            <v/>
          </cell>
          <cell r="U153" t="str">
            <v/>
          </cell>
          <cell r="V153" t="str">
            <v/>
          </cell>
          <cell r="W153" t="str">
            <v/>
          </cell>
          <cell r="X153" t="str">
            <v>N</v>
          </cell>
          <cell r="Y153">
            <v>136</v>
          </cell>
          <cell r="Z153" t="str">
            <v/>
          </cell>
        </row>
        <row r="154">
          <cell r="B154">
            <v>137</v>
          </cell>
          <cell r="C154" t="str">
            <v/>
          </cell>
          <cell r="D154" t="str">
            <v/>
          </cell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>N</v>
          </cell>
          <cell r="K154" t="str">
            <v/>
          </cell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  <cell r="T154" t="str">
            <v/>
          </cell>
          <cell r="U154" t="str">
            <v/>
          </cell>
          <cell r="V154" t="str">
            <v/>
          </cell>
          <cell r="W154" t="str">
            <v/>
          </cell>
          <cell r="X154" t="str">
            <v>N</v>
          </cell>
          <cell r="Y154">
            <v>137</v>
          </cell>
          <cell r="Z154" t="str">
            <v/>
          </cell>
        </row>
        <row r="155">
          <cell r="B155">
            <v>138</v>
          </cell>
          <cell r="C155" t="str">
            <v/>
          </cell>
          <cell r="D155" t="str">
            <v/>
          </cell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>N</v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 t="str">
            <v/>
          </cell>
          <cell r="R155" t="str">
            <v/>
          </cell>
          <cell r="S155" t="str">
            <v/>
          </cell>
          <cell r="T155" t="str">
            <v/>
          </cell>
          <cell r="U155" t="str">
            <v/>
          </cell>
          <cell r="V155" t="str">
            <v/>
          </cell>
          <cell r="W155" t="str">
            <v/>
          </cell>
          <cell r="X155" t="str">
            <v>N</v>
          </cell>
          <cell r="Y155">
            <v>138</v>
          </cell>
          <cell r="Z155" t="str">
            <v/>
          </cell>
        </row>
        <row r="158">
          <cell r="C158" t="str">
            <v>O</v>
          </cell>
          <cell r="D158" t="str">
            <v/>
          </cell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>Body</v>
          </cell>
          <cell r="M158" t="str">
            <v>Skóre</v>
          </cell>
          <cell r="O158" t="str">
            <v>Rozdíl</v>
          </cell>
          <cell r="P158" t="str">
            <v>Podíl</v>
          </cell>
          <cell r="Q158" t="str">
            <v>Pořadí bez vz</v>
          </cell>
          <cell r="R158" t="str">
            <v>Body vz</v>
          </cell>
          <cell r="S158" t="str">
            <v>Skóre vz</v>
          </cell>
          <cell r="U158" t="str">
            <v>Rozdíl vz</v>
          </cell>
          <cell r="V158" t="str">
            <v>Podíl vz</v>
          </cell>
          <cell r="W158" t="str">
            <v>Pořadí</v>
          </cell>
        </row>
        <row r="159">
          <cell r="B159" t="str">
            <v>O</v>
          </cell>
          <cell r="D159">
            <v>141</v>
          </cell>
          <cell r="E159">
            <v>142</v>
          </cell>
          <cell r="F159">
            <v>143</v>
          </cell>
          <cell r="G159">
            <v>144</v>
          </cell>
          <cell r="H159">
            <v>145</v>
          </cell>
          <cell r="I159">
            <v>146</v>
          </cell>
          <cell r="J159">
            <v>147</v>
          </cell>
          <cell r="K159">
            <v>148</v>
          </cell>
          <cell r="Q159" t="str">
            <v>Pomocná mini tabulka</v>
          </cell>
        </row>
        <row r="160">
          <cell r="B160">
            <v>141</v>
          </cell>
          <cell r="C160" t="str">
            <v/>
          </cell>
          <cell r="D160" t="str">
            <v>O</v>
          </cell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  <cell r="T160" t="str">
            <v/>
          </cell>
          <cell r="U160" t="str">
            <v/>
          </cell>
          <cell r="V160" t="str">
            <v/>
          </cell>
          <cell r="W160" t="str">
            <v/>
          </cell>
          <cell r="X160" t="str">
            <v>O</v>
          </cell>
          <cell r="Y160">
            <v>141</v>
          </cell>
          <cell r="Z160" t="str">
            <v/>
          </cell>
        </row>
        <row r="161">
          <cell r="B161">
            <v>142</v>
          </cell>
          <cell r="C161" t="str">
            <v/>
          </cell>
          <cell r="D161" t="str">
            <v/>
          </cell>
          <cell r="E161" t="str">
            <v>O</v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  <cell r="T161" t="str">
            <v/>
          </cell>
          <cell r="U161" t="str">
            <v/>
          </cell>
          <cell r="V161" t="str">
            <v/>
          </cell>
          <cell r="W161" t="str">
            <v/>
          </cell>
          <cell r="X161" t="str">
            <v>O</v>
          </cell>
          <cell r="Y161">
            <v>142</v>
          </cell>
          <cell r="Z161" t="str">
            <v/>
          </cell>
        </row>
        <row r="162">
          <cell r="B162">
            <v>143</v>
          </cell>
          <cell r="C162" t="str">
            <v/>
          </cell>
          <cell r="D162" t="str">
            <v/>
          </cell>
          <cell r="E162" t="str">
            <v/>
          </cell>
          <cell r="F162" t="str">
            <v>O</v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 t="str">
            <v/>
          </cell>
          <cell r="R162" t="str">
            <v/>
          </cell>
          <cell r="S162" t="str">
            <v/>
          </cell>
          <cell r="T162" t="str">
            <v/>
          </cell>
          <cell r="U162" t="str">
            <v/>
          </cell>
          <cell r="V162" t="str">
            <v/>
          </cell>
          <cell r="W162" t="str">
            <v/>
          </cell>
          <cell r="X162" t="str">
            <v>O</v>
          </cell>
          <cell r="Y162">
            <v>143</v>
          </cell>
          <cell r="Z162" t="str">
            <v/>
          </cell>
        </row>
        <row r="163">
          <cell r="B163">
            <v>144</v>
          </cell>
          <cell r="C163" t="str">
            <v/>
          </cell>
          <cell r="D163" t="str">
            <v/>
          </cell>
          <cell r="E163" t="str">
            <v/>
          </cell>
          <cell r="F163" t="str">
            <v/>
          </cell>
          <cell r="G163" t="str">
            <v>O</v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  <cell r="T163" t="str">
            <v/>
          </cell>
          <cell r="U163" t="str">
            <v/>
          </cell>
          <cell r="V163" t="str">
            <v/>
          </cell>
          <cell r="W163" t="str">
            <v/>
          </cell>
          <cell r="X163" t="str">
            <v>O</v>
          </cell>
          <cell r="Y163">
            <v>144</v>
          </cell>
          <cell r="Z163" t="str">
            <v/>
          </cell>
        </row>
        <row r="164">
          <cell r="B164">
            <v>145</v>
          </cell>
          <cell r="C164" t="str">
            <v/>
          </cell>
          <cell r="D164" t="str">
            <v/>
          </cell>
          <cell r="E164" t="str">
            <v/>
          </cell>
          <cell r="F164" t="str">
            <v/>
          </cell>
          <cell r="G164" t="str">
            <v/>
          </cell>
          <cell r="H164" t="str">
            <v>O</v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  <cell r="T164" t="str">
            <v/>
          </cell>
          <cell r="U164" t="str">
            <v/>
          </cell>
          <cell r="V164" t="str">
            <v/>
          </cell>
          <cell r="W164" t="str">
            <v/>
          </cell>
          <cell r="X164" t="str">
            <v>O</v>
          </cell>
          <cell r="Y164">
            <v>145</v>
          </cell>
          <cell r="Z164" t="str">
            <v/>
          </cell>
        </row>
        <row r="165">
          <cell r="B165">
            <v>146</v>
          </cell>
          <cell r="C165" t="str">
            <v/>
          </cell>
          <cell r="D165" t="str">
            <v/>
          </cell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>O</v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 t="str">
            <v/>
          </cell>
          <cell r="R165" t="str">
            <v/>
          </cell>
          <cell r="S165" t="str">
            <v/>
          </cell>
          <cell r="T165" t="str">
            <v/>
          </cell>
          <cell r="U165" t="str">
            <v/>
          </cell>
          <cell r="V165" t="str">
            <v/>
          </cell>
          <cell r="W165" t="str">
            <v/>
          </cell>
          <cell r="X165" t="str">
            <v>O</v>
          </cell>
          <cell r="Y165">
            <v>146</v>
          </cell>
          <cell r="Z165" t="str">
            <v/>
          </cell>
        </row>
        <row r="166">
          <cell r="B166">
            <v>147</v>
          </cell>
          <cell r="C166" t="str">
            <v/>
          </cell>
          <cell r="D166" t="str">
            <v/>
          </cell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>O</v>
          </cell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  <cell r="Q166" t="str">
            <v/>
          </cell>
          <cell r="R166" t="str">
            <v/>
          </cell>
          <cell r="S166" t="str">
            <v/>
          </cell>
          <cell r="T166" t="str">
            <v/>
          </cell>
          <cell r="U166" t="str">
            <v/>
          </cell>
          <cell r="V166" t="str">
            <v/>
          </cell>
          <cell r="W166" t="str">
            <v/>
          </cell>
          <cell r="X166" t="str">
            <v>O</v>
          </cell>
          <cell r="Y166">
            <v>147</v>
          </cell>
          <cell r="Z166" t="str">
            <v/>
          </cell>
        </row>
        <row r="167">
          <cell r="B167">
            <v>148</v>
          </cell>
          <cell r="C167" t="str">
            <v/>
          </cell>
          <cell r="D167" t="str">
            <v/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>O</v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 t="str">
            <v/>
          </cell>
          <cell r="X167" t="str">
            <v>O</v>
          </cell>
          <cell r="Y167">
            <v>148</v>
          </cell>
          <cell r="Z167" t="str">
            <v/>
          </cell>
        </row>
        <row r="170">
          <cell r="C170" t="str">
            <v>P</v>
          </cell>
          <cell r="D170" t="str">
            <v/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>Body</v>
          </cell>
          <cell r="M170" t="str">
            <v>Skóre</v>
          </cell>
          <cell r="O170" t="str">
            <v>Rozdíl</v>
          </cell>
          <cell r="P170" t="str">
            <v>Podíl</v>
          </cell>
          <cell r="Q170" t="str">
            <v>Pořadí bez vz</v>
          </cell>
          <cell r="R170" t="str">
            <v>Body vz</v>
          </cell>
          <cell r="S170" t="str">
            <v>Skóre vz</v>
          </cell>
          <cell r="U170" t="str">
            <v>Rozdíl vz</v>
          </cell>
          <cell r="V170" t="str">
            <v>Podíl vz</v>
          </cell>
          <cell r="W170" t="str">
            <v>Pořadí</v>
          </cell>
        </row>
        <row r="171">
          <cell r="B171" t="str">
            <v>P</v>
          </cell>
          <cell r="D171">
            <v>151</v>
          </cell>
          <cell r="E171">
            <v>152</v>
          </cell>
          <cell r="F171">
            <v>153</v>
          </cell>
          <cell r="G171">
            <v>154</v>
          </cell>
          <cell r="H171">
            <v>155</v>
          </cell>
          <cell r="I171">
            <v>156</v>
          </cell>
          <cell r="J171">
            <v>157</v>
          </cell>
          <cell r="K171">
            <v>158</v>
          </cell>
          <cell r="Q171" t="str">
            <v>Pomocná mini tabulka</v>
          </cell>
        </row>
        <row r="172">
          <cell r="B172">
            <v>151</v>
          </cell>
          <cell r="C172" t="str">
            <v/>
          </cell>
          <cell r="D172" t="str">
            <v>P</v>
          </cell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  <cell r="T172" t="str">
            <v/>
          </cell>
          <cell r="U172" t="str">
            <v/>
          </cell>
          <cell r="V172" t="str">
            <v/>
          </cell>
          <cell r="W172" t="str">
            <v/>
          </cell>
          <cell r="X172" t="str">
            <v>P</v>
          </cell>
          <cell r="Y172">
            <v>151</v>
          </cell>
          <cell r="Z172" t="str">
            <v/>
          </cell>
        </row>
        <row r="173">
          <cell r="B173">
            <v>152</v>
          </cell>
          <cell r="C173" t="str">
            <v/>
          </cell>
          <cell r="D173" t="str">
            <v/>
          </cell>
          <cell r="E173" t="str">
            <v>P</v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Q173" t="str">
            <v/>
          </cell>
          <cell r="R173" t="str">
            <v/>
          </cell>
          <cell r="S173" t="str">
            <v/>
          </cell>
          <cell r="T173" t="str">
            <v/>
          </cell>
          <cell r="U173" t="str">
            <v/>
          </cell>
          <cell r="V173" t="str">
            <v/>
          </cell>
          <cell r="W173" t="str">
            <v/>
          </cell>
          <cell r="X173" t="str">
            <v>P</v>
          </cell>
          <cell r="Y173">
            <v>152</v>
          </cell>
          <cell r="Z173" t="str">
            <v/>
          </cell>
        </row>
        <row r="174">
          <cell r="B174">
            <v>153</v>
          </cell>
          <cell r="C174" t="str">
            <v/>
          </cell>
          <cell r="D174" t="str">
            <v/>
          </cell>
          <cell r="E174" t="str">
            <v/>
          </cell>
          <cell r="F174" t="str">
            <v>P</v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 t="str">
            <v/>
          </cell>
          <cell r="R174" t="str">
            <v/>
          </cell>
          <cell r="S174" t="str">
            <v/>
          </cell>
          <cell r="T174" t="str">
            <v/>
          </cell>
          <cell r="U174" t="str">
            <v/>
          </cell>
          <cell r="V174" t="str">
            <v/>
          </cell>
          <cell r="W174" t="str">
            <v/>
          </cell>
          <cell r="X174" t="str">
            <v>P</v>
          </cell>
          <cell r="Y174">
            <v>153</v>
          </cell>
          <cell r="Z174" t="str">
            <v/>
          </cell>
        </row>
        <row r="175">
          <cell r="B175">
            <v>154</v>
          </cell>
          <cell r="C175" t="str">
            <v/>
          </cell>
          <cell r="D175" t="str">
            <v/>
          </cell>
          <cell r="E175" t="str">
            <v/>
          </cell>
          <cell r="F175" t="str">
            <v/>
          </cell>
          <cell r="G175" t="str">
            <v>P</v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  <cell r="T175" t="str">
            <v/>
          </cell>
          <cell r="U175" t="str">
            <v/>
          </cell>
          <cell r="V175" t="str">
            <v/>
          </cell>
          <cell r="W175" t="str">
            <v/>
          </cell>
          <cell r="X175" t="str">
            <v>P</v>
          </cell>
          <cell r="Y175">
            <v>154</v>
          </cell>
          <cell r="Z175" t="str">
            <v/>
          </cell>
        </row>
        <row r="176">
          <cell r="B176">
            <v>155</v>
          </cell>
          <cell r="C176" t="str">
            <v/>
          </cell>
          <cell r="D176" t="str">
            <v/>
          </cell>
          <cell r="E176" t="str">
            <v/>
          </cell>
          <cell r="F176" t="str">
            <v/>
          </cell>
          <cell r="G176" t="str">
            <v/>
          </cell>
          <cell r="H176" t="str">
            <v>P</v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Q176" t="str">
            <v/>
          </cell>
          <cell r="R176" t="str">
            <v/>
          </cell>
          <cell r="S176" t="str">
            <v/>
          </cell>
          <cell r="T176" t="str">
            <v/>
          </cell>
          <cell r="U176" t="str">
            <v/>
          </cell>
          <cell r="V176" t="str">
            <v/>
          </cell>
          <cell r="W176" t="str">
            <v/>
          </cell>
          <cell r="X176" t="str">
            <v>P</v>
          </cell>
          <cell r="Y176">
            <v>155</v>
          </cell>
          <cell r="Z176" t="str">
            <v/>
          </cell>
        </row>
        <row r="177">
          <cell r="B177">
            <v>156</v>
          </cell>
          <cell r="C177" t="str">
            <v/>
          </cell>
          <cell r="D177" t="str">
            <v/>
          </cell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>P</v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 t="str">
            <v/>
          </cell>
          <cell r="R177" t="str">
            <v/>
          </cell>
          <cell r="S177" t="str">
            <v/>
          </cell>
          <cell r="T177" t="str">
            <v/>
          </cell>
          <cell r="U177" t="str">
            <v/>
          </cell>
          <cell r="V177" t="str">
            <v/>
          </cell>
          <cell r="W177" t="str">
            <v/>
          </cell>
          <cell r="X177" t="str">
            <v>P</v>
          </cell>
          <cell r="Y177">
            <v>156</v>
          </cell>
          <cell r="Z177" t="str">
            <v/>
          </cell>
        </row>
        <row r="178">
          <cell r="B178">
            <v>157</v>
          </cell>
          <cell r="C178" t="str">
            <v/>
          </cell>
          <cell r="D178" t="str">
            <v/>
          </cell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>P</v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Q178" t="str">
            <v/>
          </cell>
          <cell r="R178" t="str">
            <v/>
          </cell>
          <cell r="S178" t="str">
            <v/>
          </cell>
          <cell r="T178" t="str">
            <v/>
          </cell>
          <cell r="U178" t="str">
            <v/>
          </cell>
          <cell r="V178" t="str">
            <v/>
          </cell>
          <cell r="W178" t="str">
            <v/>
          </cell>
          <cell r="X178" t="str">
            <v>P</v>
          </cell>
          <cell r="Y178">
            <v>157</v>
          </cell>
          <cell r="Z178" t="str">
            <v/>
          </cell>
        </row>
        <row r="179">
          <cell r="B179">
            <v>158</v>
          </cell>
          <cell r="C179" t="str">
            <v/>
          </cell>
          <cell r="D179" t="str">
            <v/>
          </cell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>P</v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  <cell r="T179" t="str">
            <v/>
          </cell>
          <cell r="U179" t="str">
            <v/>
          </cell>
          <cell r="V179" t="str">
            <v/>
          </cell>
          <cell r="W179" t="str">
            <v/>
          </cell>
          <cell r="X179" t="str">
            <v>P</v>
          </cell>
          <cell r="Y179">
            <v>158</v>
          </cell>
          <cell r="Z179" t="str">
            <v/>
          </cell>
        </row>
        <row r="182">
          <cell r="C182" t="str">
            <v>Q</v>
          </cell>
          <cell r="D182" t="str">
            <v/>
          </cell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>Body</v>
          </cell>
          <cell r="M182" t="str">
            <v>Skóre</v>
          </cell>
          <cell r="O182" t="str">
            <v>Rozdíl</v>
          </cell>
          <cell r="P182" t="str">
            <v>Podíl</v>
          </cell>
          <cell r="Q182" t="str">
            <v>Pořadí bez vz</v>
          </cell>
          <cell r="R182" t="str">
            <v>Body vz</v>
          </cell>
          <cell r="S182" t="str">
            <v>Skóre vz</v>
          </cell>
          <cell r="U182" t="str">
            <v>Rozdíl vz</v>
          </cell>
          <cell r="V182" t="str">
            <v>Podíl</v>
          </cell>
          <cell r="W182" t="str">
            <v>Pořadí</v>
          </cell>
        </row>
        <row r="183">
          <cell r="B183" t="str">
            <v>Q</v>
          </cell>
          <cell r="D183">
            <v>161</v>
          </cell>
          <cell r="E183">
            <v>162</v>
          </cell>
          <cell r="F183">
            <v>163</v>
          </cell>
          <cell r="G183">
            <v>164</v>
          </cell>
          <cell r="H183">
            <v>165</v>
          </cell>
          <cell r="I183">
            <v>166</v>
          </cell>
          <cell r="J183">
            <v>167</v>
          </cell>
          <cell r="K183">
            <v>168</v>
          </cell>
          <cell r="Q183" t="str">
            <v>Pomocná mini tabulka</v>
          </cell>
        </row>
        <row r="184">
          <cell r="B184">
            <v>161</v>
          </cell>
          <cell r="C184" t="str">
            <v/>
          </cell>
          <cell r="D184" t="str">
            <v>Q</v>
          </cell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  <cell r="T184" t="str">
            <v/>
          </cell>
          <cell r="U184" t="str">
            <v/>
          </cell>
          <cell r="V184" t="str">
            <v/>
          </cell>
          <cell r="W184" t="str">
            <v/>
          </cell>
          <cell r="X184" t="str">
            <v>Z</v>
          </cell>
          <cell r="Y184">
            <v>161</v>
          </cell>
          <cell r="Z184" t="str">
            <v/>
          </cell>
        </row>
        <row r="185">
          <cell r="B185">
            <v>162</v>
          </cell>
          <cell r="C185" t="str">
            <v/>
          </cell>
          <cell r="D185" t="str">
            <v/>
          </cell>
          <cell r="E185" t="str">
            <v>Q</v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 t="str">
            <v/>
          </cell>
          <cell r="X185" t="str">
            <v>Z</v>
          </cell>
          <cell r="Y185">
            <v>162</v>
          </cell>
          <cell r="Z185" t="str">
            <v/>
          </cell>
        </row>
        <row r="186">
          <cell r="B186">
            <v>163</v>
          </cell>
          <cell r="C186" t="str">
            <v/>
          </cell>
          <cell r="D186" t="str">
            <v/>
          </cell>
          <cell r="E186" t="str">
            <v/>
          </cell>
          <cell r="F186" t="str">
            <v>Q</v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 t="str">
            <v/>
          </cell>
          <cell r="X186" t="str">
            <v>Z</v>
          </cell>
          <cell r="Y186">
            <v>163</v>
          </cell>
          <cell r="Z186" t="str">
            <v/>
          </cell>
        </row>
        <row r="187">
          <cell r="B187">
            <v>164</v>
          </cell>
          <cell r="C187" t="str">
            <v/>
          </cell>
          <cell r="D187" t="str">
            <v/>
          </cell>
          <cell r="E187" t="str">
            <v/>
          </cell>
          <cell r="F187" t="str">
            <v/>
          </cell>
          <cell r="G187" t="str">
            <v>Q</v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 t="str">
            <v/>
          </cell>
          <cell r="X187" t="str">
            <v>Z</v>
          </cell>
          <cell r="Y187">
            <v>164</v>
          </cell>
          <cell r="Z187" t="str">
            <v/>
          </cell>
        </row>
        <row r="188">
          <cell r="B188">
            <v>165</v>
          </cell>
          <cell r="C188" t="str">
            <v/>
          </cell>
          <cell r="D188" t="str">
            <v/>
          </cell>
          <cell r="E188" t="str">
            <v/>
          </cell>
          <cell r="F188" t="str">
            <v/>
          </cell>
          <cell r="G188" t="str">
            <v/>
          </cell>
          <cell r="H188" t="str">
            <v>Q</v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 t="str">
            <v/>
          </cell>
          <cell r="X188" t="str">
            <v>Z</v>
          </cell>
          <cell r="Y188">
            <v>165</v>
          </cell>
          <cell r="Z188" t="str">
            <v/>
          </cell>
        </row>
        <row r="189">
          <cell r="B189">
            <v>166</v>
          </cell>
          <cell r="C189" t="str">
            <v/>
          </cell>
          <cell r="D189" t="str">
            <v/>
          </cell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>Q</v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 t="str">
            <v/>
          </cell>
          <cell r="R189" t="str">
            <v/>
          </cell>
          <cell r="S189" t="str">
            <v/>
          </cell>
          <cell r="T189" t="str">
            <v/>
          </cell>
          <cell r="U189" t="str">
            <v/>
          </cell>
          <cell r="V189" t="str">
            <v/>
          </cell>
          <cell r="W189" t="str">
            <v/>
          </cell>
          <cell r="X189" t="str">
            <v>Z</v>
          </cell>
          <cell r="Y189">
            <v>166</v>
          </cell>
          <cell r="Z189" t="str">
            <v/>
          </cell>
        </row>
        <row r="190">
          <cell r="B190">
            <v>167</v>
          </cell>
          <cell r="C190" t="str">
            <v/>
          </cell>
          <cell r="D190" t="str">
            <v/>
          </cell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>Q</v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  <cell r="T190" t="str">
            <v/>
          </cell>
          <cell r="U190" t="str">
            <v/>
          </cell>
          <cell r="V190" t="str">
            <v/>
          </cell>
          <cell r="W190" t="str">
            <v/>
          </cell>
          <cell r="X190" t="str">
            <v>Z</v>
          </cell>
          <cell r="Y190">
            <v>167</v>
          </cell>
          <cell r="Z190" t="str">
            <v/>
          </cell>
        </row>
        <row r="191">
          <cell r="B191">
            <v>168</v>
          </cell>
          <cell r="C191" t="str">
            <v/>
          </cell>
          <cell r="D191" t="str">
            <v/>
          </cell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>Q</v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  <cell r="T191" t="str">
            <v/>
          </cell>
          <cell r="U191" t="str">
            <v/>
          </cell>
          <cell r="V191" t="str">
            <v/>
          </cell>
          <cell r="W191" t="str">
            <v/>
          </cell>
          <cell r="X191" t="str">
            <v>Z</v>
          </cell>
          <cell r="Y191">
            <v>168</v>
          </cell>
          <cell r="Z191" t="str">
            <v/>
          </cell>
        </row>
        <row r="194">
          <cell r="C194" t="str">
            <v>W</v>
          </cell>
          <cell r="D194" t="str">
            <v/>
          </cell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>Body</v>
          </cell>
          <cell r="M194" t="str">
            <v>Skóre</v>
          </cell>
          <cell r="O194" t="str">
            <v>Rozdíl</v>
          </cell>
          <cell r="P194" t="str">
            <v>Podíl</v>
          </cell>
          <cell r="Q194" t="str">
            <v>Pořadí bez vz</v>
          </cell>
          <cell r="R194" t="str">
            <v>Body vz</v>
          </cell>
          <cell r="S194" t="str">
            <v>Skóre vz</v>
          </cell>
          <cell r="U194" t="str">
            <v>Rozdíl vz</v>
          </cell>
          <cell r="V194" t="str">
            <v>Podíl vz</v>
          </cell>
          <cell r="W194" t="str">
            <v>Pořadí</v>
          </cell>
        </row>
        <row r="195">
          <cell r="B195" t="str">
            <v>W</v>
          </cell>
          <cell r="D195">
            <v>171</v>
          </cell>
          <cell r="E195">
            <v>172</v>
          </cell>
          <cell r="F195">
            <v>173</v>
          </cell>
          <cell r="G195">
            <v>174</v>
          </cell>
          <cell r="H195">
            <v>175</v>
          </cell>
          <cell r="I195">
            <v>176</v>
          </cell>
          <cell r="J195">
            <v>177</v>
          </cell>
          <cell r="K195">
            <v>178</v>
          </cell>
          <cell r="Q195" t="str">
            <v>Pomocná mini tabulka</v>
          </cell>
        </row>
        <row r="196">
          <cell r="B196">
            <v>171</v>
          </cell>
          <cell r="C196" t="str">
            <v/>
          </cell>
          <cell r="D196" t="str">
            <v>W</v>
          </cell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  <cell r="T196" t="str">
            <v/>
          </cell>
          <cell r="U196" t="str">
            <v/>
          </cell>
          <cell r="V196" t="str">
            <v/>
          </cell>
          <cell r="W196" t="str">
            <v/>
          </cell>
          <cell r="X196" t="str">
            <v>W</v>
          </cell>
          <cell r="Y196">
            <v>171</v>
          </cell>
          <cell r="Z196" t="str">
            <v/>
          </cell>
        </row>
        <row r="197">
          <cell r="B197">
            <v>172</v>
          </cell>
          <cell r="C197" t="str">
            <v/>
          </cell>
          <cell r="D197" t="str">
            <v/>
          </cell>
          <cell r="E197" t="str">
            <v>W</v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  <cell r="T197" t="str">
            <v/>
          </cell>
          <cell r="U197" t="str">
            <v/>
          </cell>
          <cell r="V197" t="str">
            <v/>
          </cell>
          <cell r="W197" t="str">
            <v/>
          </cell>
          <cell r="X197" t="str">
            <v>W</v>
          </cell>
          <cell r="Y197">
            <v>172</v>
          </cell>
          <cell r="Z197" t="str">
            <v/>
          </cell>
        </row>
        <row r="198">
          <cell r="B198">
            <v>173</v>
          </cell>
          <cell r="C198" t="str">
            <v/>
          </cell>
          <cell r="D198" t="str">
            <v/>
          </cell>
          <cell r="E198" t="str">
            <v/>
          </cell>
          <cell r="F198" t="str">
            <v>W</v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 t="str">
            <v/>
          </cell>
          <cell r="R198" t="str">
            <v/>
          </cell>
          <cell r="S198" t="str">
            <v/>
          </cell>
          <cell r="T198" t="str">
            <v/>
          </cell>
          <cell r="U198" t="str">
            <v/>
          </cell>
          <cell r="V198" t="str">
            <v/>
          </cell>
          <cell r="W198" t="str">
            <v/>
          </cell>
          <cell r="X198" t="str">
            <v>W</v>
          </cell>
          <cell r="Y198">
            <v>173</v>
          </cell>
          <cell r="Z198" t="str">
            <v/>
          </cell>
        </row>
        <row r="199">
          <cell r="B199">
            <v>174</v>
          </cell>
          <cell r="C199" t="str">
            <v/>
          </cell>
          <cell r="D199" t="str">
            <v/>
          </cell>
          <cell r="E199" t="str">
            <v/>
          </cell>
          <cell r="F199" t="str">
            <v/>
          </cell>
          <cell r="G199" t="str">
            <v>W</v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Q199" t="str">
            <v/>
          </cell>
          <cell r="R199" t="str">
            <v/>
          </cell>
          <cell r="S199" t="str">
            <v/>
          </cell>
          <cell r="T199" t="str">
            <v/>
          </cell>
          <cell r="U199" t="str">
            <v/>
          </cell>
          <cell r="V199" t="str">
            <v/>
          </cell>
          <cell r="W199" t="str">
            <v/>
          </cell>
          <cell r="X199" t="str">
            <v>W</v>
          </cell>
          <cell r="Y199">
            <v>174</v>
          </cell>
          <cell r="Z199" t="str">
            <v/>
          </cell>
        </row>
        <row r="200">
          <cell r="B200">
            <v>175</v>
          </cell>
          <cell r="C200" t="str">
            <v/>
          </cell>
          <cell r="D200" t="str">
            <v/>
          </cell>
          <cell r="E200" t="str">
            <v/>
          </cell>
          <cell r="F200" t="str">
            <v/>
          </cell>
          <cell r="G200" t="str">
            <v/>
          </cell>
          <cell r="H200" t="str">
            <v>W</v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 t="str">
            <v/>
          </cell>
          <cell r="Q200" t="str">
            <v/>
          </cell>
          <cell r="R200" t="str">
            <v/>
          </cell>
          <cell r="S200" t="str">
            <v/>
          </cell>
          <cell r="T200" t="str">
            <v/>
          </cell>
          <cell r="U200" t="str">
            <v/>
          </cell>
          <cell r="V200" t="str">
            <v/>
          </cell>
          <cell r="W200" t="str">
            <v/>
          </cell>
          <cell r="X200" t="str">
            <v>W</v>
          </cell>
          <cell r="Y200">
            <v>175</v>
          </cell>
          <cell r="Z200" t="str">
            <v/>
          </cell>
        </row>
        <row r="201">
          <cell r="B201">
            <v>176</v>
          </cell>
          <cell r="C201" t="str">
            <v/>
          </cell>
          <cell r="D201" t="str">
            <v/>
          </cell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>W</v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 t="str">
            <v/>
          </cell>
          <cell r="R201" t="str">
            <v/>
          </cell>
          <cell r="S201" t="str">
            <v/>
          </cell>
          <cell r="T201" t="str">
            <v/>
          </cell>
          <cell r="U201" t="str">
            <v/>
          </cell>
          <cell r="V201" t="str">
            <v/>
          </cell>
          <cell r="W201" t="str">
            <v/>
          </cell>
          <cell r="X201" t="str">
            <v>W</v>
          </cell>
          <cell r="Y201">
            <v>176</v>
          </cell>
          <cell r="Z201" t="str">
            <v/>
          </cell>
        </row>
        <row r="202">
          <cell r="B202">
            <v>177</v>
          </cell>
          <cell r="C202" t="str">
            <v/>
          </cell>
          <cell r="D202" t="str">
            <v/>
          </cell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>W</v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 t="str">
            <v/>
          </cell>
          <cell r="Q202" t="str">
            <v/>
          </cell>
          <cell r="R202" t="str">
            <v/>
          </cell>
          <cell r="S202" t="str">
            <v/>
          </cell>
          <cell r="T202" t="str">
            <v/>
          </cell>
          <cell r="U202" t="str">
            <v/>
          </cell>
          <cell r="V202" t="str">
            <v/>
          </cell>
          <cell r="W202" t="str">
            <v/>
          </cell>
          <cell r="X202" t="str">
            <v>W</v>
          </cell>
          <cell r="Y202">
            <v>177</v>
          </cell>
          <cell r="Z202" t="str">
            <v/>
          </cell>
        </row>
        <row r="203">
          <cell r="B203">
            <v>178</v>
          </cell>
          <cell r="C203" t="str">
            <v/>
          </cell>
          <cell r="D203" t="str">
            <v/>
          </cell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>W</v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 t="str">
            <v/>
          </cell>
          <cell r="Q203" t="str">
            <v/>
          </cell>
          <cell r="R203" t="str">
            <v/>
          </cell>
          <cell r="S203" t="str">
            <v/>
          </cell>
          <cell r="T203" t="str">
            <v/>
          </cell>
          <cell r="U203" t="str">
            <v/>
          </cell>
          <cell r="V203" t="str">
            <v/>
          </cell>
          <cell r="W203" t="str">
            <v/>
          </cell>
          <cell r="X203" t="str">
            <v>W</v>
          </cell>
          <cell r="Y203">
            <v>178</v>
          </cell>
          <cell r="Z203" t="str">
            <v/>
          </cell>
        </row>
        <row r="206">
          <cell r="C206" t="str">
            <v>X</v>
          </cell>
          <cell r="D206" t="str">
            <v/>
          </cell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>Body</v>
          </cell>
          <cell r="M206" t="str">
            <v>Skóre</v>
          </cell>
          <cell r="O206" t="str">
            <v>Rozdíl</v>
          </cell>
          <cell r="P206" t="str">
            <v>Podíl</v>
          </cell>
          <cell r="Q206" t="str">
            <v>Pořadí bez vz</v>
          </cell>
          <cell r="R206" t="str">
            <v>Body vz</v>
          </cell>
          <cell r="S206" t="str">
            <v>Skóre vz</v>
          </cell>
          <cell r="U206" t="str">
            <v>Rozdíl vz</v>
          </cell>
          <cell r="V206" t="str">
            <v>Podíl vz</v>
          </cell>
          <cell r="W206" t="str">
            <v>Pořadí</v>
          </cell>
        </row>
        <row r="207">
          <cell r="B207" t="str">
            <v>X</v>
          </cell>
          <cell r="D207">
            <v>181</v>
          </cell>
          <cell r="E207">
            <v>182</v>
          </cell>
          <cell r="F207">
            <v>183</v>
          </cell>
          <cell r="G207">
            <v>184</v>
          </cell>
          <cell r="H207">
            <v>185</v>
          </cell>
          <cell r="I207">
            <v>186</v>
          </cell>
          <cell r="J207">
            <v>187</v>
          </cell>
          <cell r="K207">
            <v>188</v>
          </cell>
          <cell r="Q207" t="str">
            <v>Pomocná mini tabulka</v>
          </cell>
        </row>
        <row r="208">
          <cell r="B208">
            <v>181</v>
          </cell>
          <cell r="C208" t="str">
            <v/>
          </cell>
          <cell r="D208" t="str">
            <v>X</v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 t="str">
            <v/>
          </cell>
          <cell r="X208" t="str">
            <v>X</v>
          </cell>
          <cell r="Y208">
            <v>181</v>
          </cell>
          <cell r="Z208" t="str">
            <v/>
          </cell>
        </row>
        <row r="209">
          <cell r="B209">
            <v>182</v>
          </cell>
          <cell r="C209" t="str">
            <v/>
          </cell>
          <cell r="D209" t="str">
            <v/>
          </cell>
          <cell r="E209" t="str">
            <v>X</v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 t="str">
            <v/>
          </cell>
          <cell r="X209" t="str">
            <v>X</v>
          </cell>
          <cell r="Y209">
            <v>182</v>
          </cell>
          <cell r="Z209" t="str">
            <v/>
          </cell>
        </row>
        <row r="210">
          <cell r="B210">
            <v>183</v>
          </cell>
          <cell r="C210" t="str">
            <v/>
          </cell>
          <cell r="D210" t="str">
            <v/>
          </cell>
          <cell r="E210" t="str">
            <v/>
          </cell>
          <cell r="F210" t="str">
            <v>X</v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 t="str">
            <v/>
          </cell>
          <cell r="X210" t="str">
            <v>X</v>
          </cell>
          <cell r="Y210">
            <v>183</v>
          </cell>
          <cell r="Z210" t="str">
            <v/>
          </cell>
        </row>
        <row r="211">
          <cell r="B211">
            <v>184</v>
          </cell>
          <cell r="C211" t="str">
            <v/>
          </cell>
          <cell r="D211" t="str">
            <v/>
          </cell>
          <cell r="E211" t="str">
            <v/>
          </cell>
          <cell r="F211" t="str">
            <v/>
          </cell>
          <cell r="G211" t="str">
            <v>X</v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 t="str">
            <v/>
          </cell>
          <cell r="X211" t="str">
            <v>X</v>
          </cell>
          <cell r="Y211">
            <v>184</v>
          </cell>
          <cell r="Z211" t="str">
            <v/>
          </cell>
        </row>
        <row r="212">
          <cell r="B212">
            <v>185</v>
          </cell>
          <cell r="C212" t="str">
            <v/>
          </cell>
          <cell r="D212" t="str">
            <v/>
          </cell>
          <cell r="E212" t="str">
            <v/>
          </cell>
          <cell r="F212" t="str">
            <v/>
          </cell>
          <cell r="G212" t="str">
            <v/>
          </cell>
          <cell r="H212" t="str">
            <v>X</v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 t="str">
            <v/>
          </cell>
          <cell r="X212" t="str">
            <v>X</v>
          </cell>
          <cell r="Y212">
            <v>185</v>
          </cell>
          <cell r="Z212" t="str">
            <v/>
          </cell>
        </row>
        <row r="213">
          <cell r="B213">
            <v>186</v>
          </cell>
          <cell r="C213" t="str">
            <v/>
          </cell>
          <cell r="D213" t="str">
            <v/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>X</v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 t="str">
            <v/>
          </cell>
          <cell r="X213" t="str">
            <v>X</v>
          </cell>
          <cell r="Y213">
            <v>186</v>
          </cell>
          <cell r="Z213" t="str">
            <v/>
          </cell>
        </row>
        <row r="214">
          <cell r="B214">
            <v>187</v>
          </cell>
          <cell r="C214" t="str">
            <v/>
          </cell>
          <cell r="D214" t="str">
            <v/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 t="str">
            <v/>
          </cell>
          <cell r="J214" t="str">
            <v>X</v>
          </cell>
          <cell r="K214" t="str">
            <v/>
          </cell>
          <cell r="L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 t="str">
            <v/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 t="str">
            <v/>
          </cell>
          <cell r="X214" t="str">
            <v>X</v>
          </cell>
          <cell r="Y214">
            <v>187</v>
          </cell>
          <cell r="Z214" t="str">
            <v/>
          </cell>
        </row>
        <row r="215">
          <cell r="B215">
            <v>188</v>
          </cell>
          <cell r="C215" t="str">
            <v/>
          </cell>
          <cell r="D215" t="str">
            <v/>
          </cell>
          <cell r="E215" t="str">
            <v/>
          </cell>
          <cell r="F215" t="str">
            <v/>
          </cell>
          <cell r="G215" t="str">
            <v/>
          </cell>
          <cell r="H215" t="str">
            <v/>
          </cell>
          <cell r="I215" t="str">
            <v/>
          </cell>
          <cell r="J215" t="str">
            <v/>
          </cell>
          <cell r="K215" t="str">
            <v>X</v>
          </cell>
          <cell r="L215" t="str">
            <v/>
          </cell>
          <cell r="M215" t="str">
            <v/>
          </cell>
          <cell r="N215" t="str">
            <v/>
          </cell>
          <cell r="O215" t="str">
            <v/>
          </cell>
          <cell r="P215" t="str">
            <v/>
          </cell>
          <cell r="Q215" t="str">
            <v/>
          </cell>
          <cell r="R215" t="str">
            <v/>
          </cell>
          <cell r="S215" t="str">
            <v/>
          </cell>
          <cell r="T215" t="str">
            <v/>
          </cell>
          <cell r="U215" t="str">
            <v/>
          </cell>
          <cell r="V215" t="str">
            <v/>
          </cell>
          <cell r="W215" t="str">
            <v/>
          </cell>
          <cell r="X215" t="str">
            <v>X</v>
          </cell>
          <cell r="Y215">
            <v>188</v>
          </cell>
          <cell r="Z215" t="str">
            <v/>
          </cell>
        </row>
        <row r="218">
          <cell r="C218" t="str">
            <v>Y</v>
          </cell>
          <cell r="D218" t="str">
            <v/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 t="str">
            <v/>
          </cell>
          <cell r="J218" t="str">
            <v/>
          </cell>
          <cell r="K218" t="str">
            <v/>
          </cell>
          <cell r="L218" t="str">
            <v>Body</v>
          </cell>
          <cell r="M218" t="str">
            <v>Skóre</v>
          </cell>
          <cell r="O218" t="str">
            <v>Rozdíl</v>
          </cell>
          <cell r="P218" t="str">
            <v>Podíl</v>
          </cell>
          <cell r="Q218" t="str">
            <v>Pořadí bez vz</v>
          </cell>
          <cell r="R218" t="str">
            <v>Body vz</v>
          </cell>
          <cell r="S218" t="str">
            <v>Skóre vz</v>
          </cell>
          <cell r="U218" t="str">
            <v>Rozdíl vz</v>
          </cell>
          <cell r="V218" t="str">
            <v>Podíl vz</v>
          </cell>
          <cell r="W218" t="str">
            <v>Pořadí</v>
          </cell>
        </row>
        <row r="219">
          <cell r="B219" t="str">
            <v>Y</v>
          </cell>
          <cell r="D219">
            <v>191</v>
          </cell>
          <cell r="E219">
            <v>192</v>
          </cell>
          <cell r="F219">
            <v>193</v>
          </cell>
          <cell r="G219">
            <v>194</v>
          </cell>
          <cell r="H219">
            <v>195</v>
          </cell>
          <cell r="I219">
            <v>196</v>
          </cell>
          <cell r="J219">
            <v>197</v>
          </cell>
          <cell r="K219">
            <v>198</v>
          </cell>
          <cell r="Q219" t="str">
            <v>Pomocná mini tabulka</v>
          </cell>
        </row>
        <row r="220">
          <cell r="B220">
            <v>191</v>
          </cell>
          <cell r="C220" t="str">
            <v/>
          </cell>
          <cell r="D220" t="str">
            <v>Y</v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I220" t="str">
            <v/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 t="str">
            <v/>
          </cell>
          <cell r="X220" t="str">
            <v>Y</v>
          </cell>
          <cell r="Y220">
            <v>191</v>
          </cell>
          <cell r="Z220" t="str">
            <v/>
          </cell>
        </row>
        <row r="221">
          <cell r="B221">
            <v>192</v>
          </cell>
          <cell r="C221" t="str">
            <v/>
          </cell>
          <cell r="D221" t="str">
            <v/>
          </cell>
          <cell r="E221" t="str">
            <v>Y</v>
          </cell>
          <cell r="F221" t="str">
            <v/>
          </cell>
          <cell r="G221" t="str">
            <v/>
          </cell>
          <cell r="H221" t="str">
            <v/>
          </cell>
          <cell r="I221" t="str">
            <v/>
          </cell>
          <cell r="J221" t="str">
            <v/>
          </cell>
          <cell r="K221" t="str">
            <v/>
          </cell>
          <cell r="L221" t="str">
            <v/>
          </cell>
          <cell r="M221" t="str">
            <v/>
          </cell>
          <cell r="N221" t="str">
            <v/>
          </cell>
          <cell r="O221" t="str">
            <v/>
          </cell>
          <cell r="P221" t="str">
            <v/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 t="str">
            <v/>
          </cell>
          <cell r="X221" t="str">
            <v>Y</v>
          </cell>
          <cell r="Y221">
            <v>192</v>
          </cell>
          <cell r="Z221" t="str">
            <v/>
          </cell>
        </row>
        <row r="222">
          <cell r="B222">
            <v>193</v>
          </cell>
          <cell r="C222" t="str">
            <v/>
          </cell>
          <cell r="D222" t="str">
            <v/>
          </cell>
          <cell r="E222" t="str">
            <v/>
          </cell>
          <cell r="F222" t="str">
            <v>Y</v>
          </cell>
          <cell r="G222" t="str">
            <v/>
          </cell>
          <cell r="H222" t="str">
            <v/>
          </cell>
          <cell r="I222" t="str">
            <v/>
          </cell>
          <cell r="J222" t="str">
            <v/>
          </cell>
          <cell r="K222" t="str">
            <v/>
          </cell>
          <cell r="L222" t="str">
            <v/>
          </cell>
          <cell r="M222" t="str">
            <v/>
          </cell>
          <cell r="N222" t="str">
            <v/>
          </cell>
          <cell r="O222" t="str">
            <v/>
          </cell>
          <cell r="P222" t="str">
            <v/>
          </cell>
          <cell r="Q222" t="str">
            <v/>
          </cell>
          <cell r="R222" t="str">
            <v/>
          </cell>
          <cell r="S222" t="str">
            <v/>
          </cell>
          <cell r="T222" t="str">
            <v/>
          </cell>
          <cell r="U222" t="str">
            <v/>
          </cell>
          <cell r="V222" t="str">
            <v/>
          </cell>
          <cell r="W222" t="str">
            <v/>
          </cell>
          <cell r="X222" t="str">
            <v>Y</v>
          </cell>
          <cell r="Y222">
            <v>193</v>
          </cell>
          <cell r="Z222" t="str">
            <v/>
          </cell>
        </row>
        <row r="223">
          <cell r="B223">
            <v>194</v>
          </cell>
          <cell r="C223" t="str">
            <v/>
          </cell>
          <cell r="D223" t="str">
            <v/>
          </cell>
          <cell r="E223" t="str">
            <v/>
          </cell>
          <cell r="F223" t="str">
            <v/>
          </cell>
          <cell r="G223" t="str">
            <v>Y</v>
          </cell>
          <cell r="H223" t="str">
            <v/>
          </cell>
          <cell r="I223" t="str">
            <v/>
          </cell>
          <cell r="J223" t="str">
            <v/>
          </cell>
          <cell r="K223" t="str">
            <v/>
          </cell>
          <cell r="L223" t="str">
            <v/>
          </cell>
          <cell r="M223" t="str">
            <v/>
          </cell>
          <cell r="N223" t="str">
            <v/>
          </cell>
          <cell r="O223" t="str">
            <v/>
          </cell>
          <cell r="P223" t="str">
            <v/>
          </cell>
          <cell r="Q223" t="str">
            <v/>
          </cell>
          <cell r="R223" t="str">
            <v/>
          </cell>
          <cell r="S223" t="str">
            <v/>
          </cell>
          <cell r="T223" t="str">
            <v/>
          </cell>
          <cell r="U223" t="str">
            <v/>
          </cell>
          <cell r="V223" t="str">
            <v/>
          </cell>
          <cell r="W223" t="str">
            <v/>
          </cell>
          <cell r="X223" t="str">
            <v>Y</v>
          </cell>
          <cell r="Y223">
            <v>194</v>
          </cell>
          <cell r="Z223" t="str">
            <v/>
          </cell>
        </row>
        <row r="224">
          <cell r="B224">
            <v>195</v>
          </cell>
          <cell r="C224" t="str">
            <v/>
          </cell>
          <cell r="D224" t="str">
            <v/>
          </cell>
          <cell r="E224" t="str">
            <v/>
          </cell>
          <cell r="F224" t="str">
            <v/>
          </cell>
          <cell r="G224" t="str">
            <v/>
          </cell>
          <cell r="H224" t="str">
            <v>Y</v>
          </cell>
          <cell r="I224" t="str">
            <v/>
          </cell>
          <cell r="J224" t="str">
            <v/>
          </cell>
          <cell r="K224" t="str">
            <v/>
          </cell>
          <cell r="L224" t="str">
            <v/>
          </cell>
          <cell r="M224" t="str">
            <v/>
          </cell>
          <cell r="N224" t="str">
            <v/>
          </cell>
          <cell r="O224" t="str">
            <v/>
          </cell>
          <cell r="P224" t="str">
            <v/>
          </cell>
          <cell r="Q224" t="str">
            <v/>
          </cell>
          <cell r="R224" t="str">
            <v/>
          </cell>
          <cell r="S224" t="str">
            <v/>
          </cell>
          <cell r="T224" t="str">
            <v/>
          </cell>
          <cell r="U224" t="str">
            <v/>
          </cell>
          <cell r="V224" t="str">
            <v/>
          </cell>
          <cell r="W224" t="str">
            <v/>
          </cell>
          <cell r="X224" t="str">
            <v>Y</v>
          </cell>
          <cell r="Y224">
            <v>195</v>
          </cell>
          <cell r="Z224" t="str">
            <v/>
          </cell>
        </row>
        <row r="225">
          <cell r="B225">
            <v>196</v>
          </cell>
          <cell r="C225" t="str">
            <v/>
          </cell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>Y</v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 t="str">
            <v/>
          </cell>
          <cell r="R225" t="str">
            <v/>
          </cell>
          <cell r="S225" t="str">
            <v/>
          </cell>
          <cell r="T225" t="str">
            <v/>
          </cell>
          <cell r="U225" t="str">
            <v/>
          </cell>
          <cell r="V225" t="str">
            <v/>
          </cell>
          <cell r="W225" t="str">
            <v/>
          </cell>
          <cell r="X225" t="str">
            <v>Y</v>
          </cell>
          <cell r="Y225">
            <v>196</v>
          </cell>
          <cell r="Z225" t="str">
            <v/>
          </cell>
        </row>
        <row r="226">
          <cell r="B226">
            <v>197</v>
          </cell>
          <cell r="C226" t="str">
            <v/>
          </cell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  <cell r="J226" t="str">
            <v>Y</v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 t="str">
            <v/>
          </cell>
          <cell r="Q226" t="str">
            <v/>
          </cell>
          <cell r="R226" t="str">
            <v/>
          </cell>
          <cell r="S226" t="str">
            <v/>
          </cell>
          <cell r="T226" t="str">
            <v/>
          </cell>
          <cell r="U226" t="str">
            <v/>
          </cell>
          <cell r="V226" t="str">
            <v/>
          </cell>
          <cell r="W226" t="str">
            <v/>
          </cell>
          <cell r="X226" t="str">
            <v>Y</v>
          </cell>
          <cell r="Y226">
            <v>197</v>
          </cell>
          <cell r="Z226" t="str">
            <v/>
          </cell>
        </row>
        <row r="227">
          <cell r="B227">
            <v>198</v>
          </cell>
          <cell r="C227" t="str">
            <v/>
          </cell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  <cell r="K227" t="str">
            <v>Y</v>
          </cell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 t="str">
            <v/>
          </cell>
          <cell r="Q227" t="str">
            <v/>
          </cell>
          <cell r="R227" t="str">
            <v/>
          </cell>
          <cell r="S227" t="str">
            <v/>
          </cell>
          <cell r="T227" t="str">
            <v/>
          </cell>
          <cell r="U227" t="str">
            <v/>
          </cell>
          <cell r="V227" t="str">
            <v/>
          </cell>
          <cell r="W227" t="str">
            <v/>
          </cell>
          <cell r="X227" t="str">
            <v>Y</v>
          </cell>
          <cell r="Y227">
            <v>198</v>
          </cell>
          <cell r="Z227" t="str">
            <v/>
          </cell>
        </row>
        <row r="230">
          <cell r="C230" t="str">
            <v>Z</v>
          </cell>
          <cell r="D230" t="str">
            <v/>
          </cell>
          <cell r="E230" t="str">
            <v/>
          </cell>
          <cell r="F230" t="str">
            <v/>
          </cell>
          <cell r="G230" t="str">
            <v/>
          </cell>
          <cell r="H230" t="str">
            <v/>
          </cell>
          <cell r="I230" t="str">
            <v/>
          </cell>
          <cell r="J230" t="str">
            <v/>
          </cell>
          <cell r="K230" t="str">
            <v/>
          </cell>
          <cell r="L230" t="str">
            <v>Body</v>
          </cell>
          <cell r="M230" t="str">
            <v>Skóre</v>
          </cell>
          <cell r="O230" t="str">
            <v>Rozdíl</v>
          </cell>
          <cell r="P230" t="str">
            <v>Podíl</v>
          </cell>
          <cell r="Q230" t="str">
            <v>Pořadí bez vz</v>
          </cell>
          <cell r="R230" t="str">
            <v>Body vz</v>
          </cell>
          <cell r="S230" t="str">
            <v>Skóre vz</v>
          </cell>
          <cell r="U230" t="str">
            <v>Rozdíl vz</v>
          </cell>
          <cell r="V230" t="str">
            <v>Podíl vz</v>
          </cell>
          <cell r="W230" t="str">
            <v>Pořadí</v>
          </cell>
        </row>
        <row r="231">
          <cell r="B231" t="str">
            <v>Z</v>
          </cell>
          <cell r="D231">
            <v>201</v>
          </cell>
          <cell r="E231">
            <v>202</v>
          </cell>
          <cell r="F231">
            <v>203</v>
          </cell>
          <cell r="G231">
            <v>204</v>
          </cell>
          <cell r="H231">
            <v>205</v>
          </cell>
          <cell r="I231">
            <v>206</v>
          </cell>
          <cell r="J231">
            <v>207</v>
          </cell>
          <cell r="K231">
            <v>208</v>
          </cell>
          <cell r="Q231" t="str">
            <v>Pomocná mini tabulka</v>
          </cell>
        </row>
        <row r="232">
          <cell r="B232">
            <v>201</v>
          </cell>
          <cell r="C232" t="str">
            <v/>
          </cell>
          <cell r="D232" t="str">
            <v>Z</v>
          </cell>
          <cell r="E232" t="str">
            <v/>
          </cell>
          <cell r="F232" t="str">
            <v/>
          </cell>
          <cell r="G232" t="str">
            <v/>
          </cell>
          <cell r="H232" t="str">
            <v/>
          </cell>
          <cell r="I232" t="str">
            <v/>
          </cell>
          <cell r="J232" t="str">
            <v/>
          </cell>
          <cell r="K232" t="str">
            <v/>
          </cell>
          <cell r="L232" t="str">
            <v/>
          </cell>
          <cell r="M232" t="str">
            <v/>
          </cell>
          <cell r="N232" t="str">
            <v/>
          </cell>
          <cell r="O232" t="str">
            <v/>
          </cell>
          <cell r="P232" t="str">
            <v/>
          </cell>
          <cell r="Q232" t="str">
            <v/>
          </cell>
          <cell r="R232" t="str">
            <v/>
          </cell>
          <cell r="S232" t="str">
            <v/>
          </cell>
          <cell r="T232" t="str">
            <v/>
          </cell>
          <cell r="U232" t="str">
            <v/>
          </cell>
          <cell r="V232" t="str">
            <v/>
          </cell>
          <cell r="W232" t="str">
            <v/>
          </cell>
          <cell r="X232" t="str">
            <v>Z</v>
          </cell>
          <cell r="Y232">
            <v>201</v>
          </cell>
          <cell r="Z232" t="str">
            <v/>
          </cell>
        </row>
        <row r="233">
          <cell r="B233">
            <v>202</v>
          </cell>
          <cell r="C233" t="str">
            <v/>
          </cell>
          <cell r="D233" t="str">
            <v/>
          </cell>
          <cell r="E233" t="str">
            <v>Z</v>
          </cell>
          <cell r="F233" t="str">
            <v/>
          </cell>
          <cell r="G233" t="str">
            <v/>
          </cell>
          <cell r="H233" t="str">
            <v/>
          </cell>
          <cell r="I233" t="str">
            <v/>
          </cell>
          <cell r="J233" t="str">
            <v/>
          </cell>
          <cell r="K233" t="str">
            <v/>
          </cell>
          <cell r="L233" t="str">
            <v/>
          </cell>
          <cell r="M233" t="str">
            <v/>
          </cell>
          <cell r="N233" t="str">
            <v/>
          </cell>
          <cell r="O233" t="str">
            <v/>
          </cell>
          <cell r="P233" t="str">
            <v/>
          </cell>
          <cell r="Q233" t="str">
            <v/>
          </cell>
          <cell r="R233" t="str">
            <v/>
          </cell>
          <cell r="S233" t="str">
            <v/>
          </cell>
          <cell r="T233" t="str">
            <v/>
          </cell>
          <cell r="U233" t="str">
            <v/>
          </cell>
          <cell r="V233" t="str">
            <v/>
          </cell>
          <cell r="W233" t="str">
            <v/>
          </cell>
          <cell r="X233" t="str">
            <v>Z</v>
          </cell>
          <cell r="Y233">
            <v>202</v>
          </cell>
          <cell r="Z233" t="str">
            <v/>
          </cell>
        </row>
        <row r="234">
          <cell r="B234">
            <v>203</v>
          </cell>
          <cell r="C234" t="str">
            <v/>
          </cell>
          <cell r="D234" t="str">
            <v/>
          </cell>
          <cell r="E234" t="str">
            <v/>
          </cell>
          <cell r="F234" t="str">
            <v>Z</v>
          </cell>
          <cell r="G234" t="str">
            <v/>
          </cell>
          <cell r="H234" t="str">
            <v/>
          </cell>
          <cell r="I234" t="str">
            <v/>
          </cell>
          <cell r="J234" t="str">
            <v/>
          </cell>
          <cell r="K234" t="str">
            <v/>
          </cell>
          <cell r="L234" t="str">
            <v/>
          </cell>
          <cell r="M234" t="str">
            <v/>
          </cell>
          <cell r="N234" t="str">
            <v/>
          </cell>
          <cell r="O234" t="str">
            <v/>
          </cell>
          <cell r="P234" t="str">
            <v/>
          </cell>
          <cell r="Q234" t="str">
            <v/>
          </cell>
          <cell r="R234" t="str">
            <v/>
          </cell>
          <cell r="S234" t="str">
            <v/>
          </cell>
          <cell r="T234" t="str">
            <v/>
          </cell>
          <cell r="U234" t="str">
            <v/>
          </cell>
          <cell r="V234" t="str">
            <v/>
          </cell>
          <cell r="W234" t="str">
            <v/>
          </cell>
          <cell r="X234" t="str">
            <v>Z</v>
          </cell>
          <cell r="Y234">
            <v>203</v>
          </cell>
          <cell r="Z234" t="str">
            <v/>
          </cell>
        </row>
        <row r="235">
          <cell r="B235">
            <v>204</v>
          </cell>
          <cell r="C235" t="str">
            <v/>
          </cell>
          <cell r="D235" t="str">
            <v/>
          </cell>
          <cell r="E235" t="str">
            <v/>
          </cell>
          <cell r="F235" t="str">
            <v/>
          </cell>
          <cell r="G235" t="str">
            <v>Z</v>
          </cell>
          <cell r="H235" t="str">
            <v/>
          </cell>
          <cell r="I235" t="str">
            <v/>
          </cell>
          <cell r="J235" t="str">
            <v/>
          </cell>
          <cell r="K235" t="str">
            <v/>
          </cell>
          <cell r="L235" t="str">
            <v/>
          </cell>
          <cell r="M235" t="str">
            <v/>
          </cell>
          <cell r="N235" t="str">
            <v/>
          </cell>
          <cell r="O235" t="str">
            <v/>
          </cell>
          <cell r="P235" t="str">
            <v/>
          </cell>
          <cell r="Q235" t="str">
            <v/>
          </cell>
          <cell r="R235" t="str">
            <v/>
          </cell>
          <cell r="S235" t="str">
            <v/>
          </cell>
          <cell r="T235" t="str">
            <v/>
          </cell>
          <cell r="U235" t="str">
            <v/>
          </cell>
          <cell r="V235" t="str">
            <v/>
          </cell>
          <cell r="W235" t="str">
            <v/>
          </cell>
          <cell r="X235" t="str">
            <v>Z</v>
          </cell>
          <cell r="Y235">
            <v>204</v>
          </cell>
          <cell r="Z235" t="str">
            <v/>
          </cell>
        </row>
        <row r="236">
          <cell r="B236">
            <v>205</v>
          </cell>
          <cell r="C236" t="str">
            <v/>
          </cell>
          <cell r="D236" t="str">
            <v/>
          </cell>
          <cell r="E236" t="str">
            <v/>
          </cell>
          <cell r="F236" t="str">
            <v/>
          </cell>
          <cell r="G236" t="str">
            <v/>
          </cell>
          <cell r="H236" t="str">
            <v>Z</v>
          </cell>
          <cell r="I236" t="str">
            <v/>
          </cell>
          <cell r="J236" t="str">
            <v/>
          </cell>
          <cell r="K236" t="str">
            <v/>
          </cell>
          <cell r="L236" t="str">
            <v/>
          </cell>
          <cell r="M236" t="str">
            <v/>
          </cell>
          <cell r="N236" t="str">
            <v/>
          </cell>
          <cell r="O236" t="str">
            <v/>
          </cell>
          <cell r="P236" t="str">
            <v/>
          </cell>
          <cell r="Q236" t="str">
            <v/>
          </cell>
          <cell r="R236" t="str">
            <v/>
          </cell>
          <cell r="S236" t="str">
            <v/>
          </cell>
          <cell r="T236" t="str">
            <v/>
          </cell>
          <cell r="U236" t="str">
            <v/>
          </cell>
          <cell r="V236" t="str">
            <v/>
          </cell>
          <cell r="W236" t="str">
            <v/>
          </cell>
          <cell r="X236" t="str">
            <v>Z</v>
          </cell>
          <cell r="Y236">
            <v>205</v>
          </cell>
          <cell r="Z236" t="str">
            <v/>
          </cell>
        </row>
        <row r="237">
          <cell r="B237">
            <v>206</v>
          </cell>
          <cell r="C237" t="str">
            <v/>
          </cell>
          <cell r="D237" t="str">
            <v/>
          </cell>
          <cell r="E237" t="str">
            <v/>
          </cell>
          <cell r="F237" t="str">
            <v/>
          </cell>
          <cell r="G237" t="str">
            <v/>
          </cell>
          <cell r="H237" t="str">
            <v/>
          </cell>
          <cell r="I237" t="str">
            <v>Z</v>
          </cell>
          <cell r="J237" t="str">
            <v/>
          </cell>
          <cell r="K237" t="str">
            <v/>
          </cell>
          <cell r="L237" t="str">
            <v/>
          </cell>
          <cell r="M237" t="str">
            <v/>
          </cell>
          <cell r="N237" t="str">
            <v/>
          </cell>
          <cell r="O237" t="str">
            <v/>
          </cell>
          <cell r="P237" t="str">
            <v/>
          </cell>
          <cell r="Q237" t="str">
            <v/>
          </cell>
          <cell r="R237" t="str">
            <v/>
          </cell>
          <cell r="S237" t="str">
            <v/>
          </cell>
          <cell r="T237" t="str">
            <v/>
          </cell>
          <cell r="U237" t="str">
            <v/>
          </cell>
          <cell r="V237" t="str">
            <v/>
          </cell>
          <cell r="W237" t="str">
            <v/>
          </cell>
          <cell r="X237" t="str">
            <v>Z</v>
          </cell>
          <cell r="Y237">
            <v>206</v>
          </cell>
          <cell r="Z237" t="str">
            <v/>
          </cell>
        </row>
        <row r="238">
          <cell r="B238">
            <v>207</v>
          </cell>
          <cell r="C238" t="str">
            <v/>
          </cell>
          <cell r="D238" t="str">
            <v/>
          </cell>
          <cell r="E238" t="str">
            <v/>
          </cell>
          <cell r="F238" t="str">
            <v/>
          </cell>
          <cell r="G238" t="str">
            <v/>
          </cell>
          <cell r="H238" t="str">
            <v/>
          </cell>
          <cell r="I238" t="str">
            <v/>
          </cell>
          <cell r="J238" t="str">
            <v>Z</v>
          </cell>
          <cell r="K238" t="str">
            <v/>
          </cell>
          <cell r="L238" t="str">
            <v/>
          </cell>
          <cell r="M238" t="str">
            <v/>
          </cell>
          <cell r="N238" t="str">
            <v/>
          </cell>
          <cell r="O238" t="str">
            <v/>
          </cell>
          <cell r="P238" t="str">
            <v/>
          </cell>
          <cell r="Q238" t="str">
            <v/>
          </cell>
          <cell r="R238" t="str">
            <v/>
          </cell>
          <cell r="S238" t="str">
            <v/>
          </cell>
          <cell r="T238" t="str">
            <v/>
          </cell>
          <cell r="U238" t="str">
            <v/>
          </cell>
          <cell r="V238" t="str">
            <v/>
          </cell>
          <cell r="W238" t="str">
            <v/>
          </cell>
          <cell r="X238" t="str">
            <v>Z</v>
          </cell>
          <cell r="Y238">
            <v>207</v>
          </cell>
          <cell r="Z238" t="str">
            <v/>
          </cell>
        </row>
        <row r="239">
          <cell r="B239">
            <v>208</v>
          </cell>
          <cell r="C239" t="str">
            <v/>
          </cell>
          <cell r="D239" t="str">
            <v/>
          </cell>
          <cell r="E239" t="str">
            <v/>
          </cell>
          <cell r="F239" t="str">
            <v/>
          </cell>
          <cell r="G239" t="str">
            <v/>
          </cell>
          <cell r="H239" t="str">
            <v/>
          </cell>
          <cell r="I239" t="str">
            <v/>
          </cell>
          <cell r="J239" t="str">
            <v/>
          </cell>
          <cell r="K239" t="str">
            <v>Z</v>
          </cell>
          <cell r="L239" t="str">
            <v/>
          </cell>
          <cell r="M239" t="str">
            <v/>
          </cell>
          <cell r="N239" t="str">
            <v/>
          </cell>
          <cell r="O239" t="str">
            <v/>
          </cell>
          <cell r="P239" t="str">
            <v/>
          </cell>
          <cell r="Q239" t="str">
            <v/>
          </cell>
          <cell r="R239" t="str">
            <v/>
          </cell>
          <cell r="S239" t="str">
            <v/>
          </cell>
          <cell r="T239" t="str">
            <v/>
          </cell>
          <cell r="U239" t="str">
            <v/>
          </cell>
          <cell r="V239" t="str">
            <v/>
          </cell>
          <cell r="W239" t="str">
            <v/>
          </cell>
          <cell r="X239" t="str">
            <v>Z</v>
          </cell>
          <cell r="Y239">
            <v>208</v>
          </cell>
          <cell r="Z239" t="str">
            <v/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324"/>
  <sheetViews>
    <sheetView tabSelected="1" topLeftCell="D1" workbookViewId="0">
      <selection activeCell="P3" sqref="P3"/>
    </sheetView>
  </sheetViews>
  <sheetFormatPr defaultColWidth="8.85546875" defaultRowHeight="15" x14ac:dyDescent="0.25"/>
  <cols>
    <col min="1" max="1" width="3.140625" style="58" hidden="1" customWidth="1"/>
    <col min="2" max="2" width="5" style="58" hidden="1" customWidth="1"/>
    <col min="3" max="3" width="4.7109375" style="58" hidden="1" customWidth="1"/>
    <col min="4" max="4" width="7.85546875" customWidth="1"/>
    <col min="5" max="5" width="3.28515625" style="224" hidden="1" customWidth="1"/>
    <col min="6" max="7" width="3.7109375" style="224" hidden="1" customWidth="1"/>
    <col min="8" max="9" width="2.7109375" style="58" hidden="1" customWidth="1"/>
    <col min="10" max="15" width="2.7109375" style="224" hidden="1" customWidth="1"/>
    <col min="16" max="16" width="7.140625" customWidth="1"/>
    <col min="17" max="17" width="15.5703125" customWidth="1"/>
    <col min="18" max="18" width="5.5703125" customWidth="1"/>
    <col min="19" max="20" width="19.42578125" style="229" customWidth="1"/>
    <col min="21" max="21" width="5.5703125" style="230" customWidth="1"/>
    <col min="22" max="22" width="3.85546875" style="231" customWidth="1"/>
    <col min="23" max="23" width="4.140625" style="232" hidden="1" customWidth="1"/>
    <col min="24" max="24" width="5.7109375" style="230" customWidth="1"/>
    <col min="25" max="25" width="4" style="231" customWidth="1"/>
    <col min="26" max="26" width="5.140625" style="230" customWidth="1"/>
    <col min="27" max="27" width="3.5703125" style="231" customWidth="1"/>
    <col min="28" max="28" width="3.85546875" style="58" customWidth="1"/>
    <col min="29" max="29" width="4.140625" style="224" hidden="1" customWidth="1"/>
    <col min="30" max="30" width="3.7109375" style="224" hidden="1" customWidth="1"/>
    <col min="31" max="32" width="9.140625" hidden="1" customWidth="1"/>
    <col min="33" max="33" width="2" customWidth="1"/>
  </cols>
  <sheetData>
    <row r="1" spans="1:63" ht="26.25" customHeight="1" thickBot="1" x14ac:dyDescent="0.3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4" t="s">
        <v>6</v>
      </c>
      <c r="H1" s="1" t="s">
        <v>7</v>
      </c>
      <c r="I1" s="5" t="s">
        <v>8</v>
      </c>
      <c r="J1" s="6" t="s">
        <v>9</v>
      </c>
      <c r="K1" s="7" t="s">
        <v>10</v>
      </c>
      <c r="L1" s="6" t="s">
        <v>11</v>
      </c>
      <c r="M1" s="7" t="s">
        <v>12</v>
      </c>
      <c r="N1" s="6" t="s">
        <v>13</v>
      </c>
      <c r="O1" s="7" t="s">
        <v>14</v>
      </c>
      <c r="P1" s="8" t="s">
        <v>15</v>
      </c>
      <c r="Q1" s="9" t="s">
        <v>16</v>
      </c>
      <c r="R1" s="9" t="s">
        <v>17</v>
      </c>
      <c r="S1" s="10" t="s">
        <v>18</v>
      </c>
      <c r="T1" s="11" t="s">
        <v>19</v>
      </c>
      <c r="U1" s="12" t="s">
        <v>20</v>
      </c>
      <c r="V1" s="13"/>
      <c r="W1" s="14" t="s">
        <v>21</v>
      </c>
      <c r="X1" s="12" t="s">
        <v>22</v>
      </c>
      <c r="Y1" s="15"/>
      <c r="Z1" s="16" t="s">
        <v>23</v>
      </c>
      <c r="AA1" s="17"/>
      <c r="AB1" s="18" t="s">
        <v>24</v>
      </c>
      <c r="AC1" s="6" t="s">
        <v>25</v>
      </c>
      <c r="AD1" s="3" t="s">
        <v>26</v>
      </c>
      <c r="AE1" s="19" t="s">
        <v>27</v>
      </c>
      <c r="AF1" s="20" t="s">
        <v>28</v>
      </c>
    </row>
    <row r="2" spans="1:63" ht="21" x14ac:dyDescent="0.25">
      <c r="A2" s="21"/>
      <c r="B2" s="21"/>
      <c r="C2" s="21"/>
      <c r="D2" s="22"/>
      <c r="E2" s="23"/>
      <c r="F2" s="23"/>
      <c r="G2" s="23"/>
      <c r="H2" s="21"/>
      <c r="I2" s="21"/>
      <c r="J2" s="23"/>
      <c r="K2" s="23"/>
      <c r="L2" s="23"/>
      <c r="M2" s="23"/>
      <c r="N2" s="23"/>
      <c r="O2" s="23"/>
      <c r="P2" s="24"/>
      <c r="Q2" s="25" t="str">
        <f>CONCATENATE(TEXT(AE2,"hh:mm")," - ",TEXT(AE2+AF2,"hh:mm"))</f>
        <v>08:30 - 10:30</v>
      </c>
      <c r="R2" s="25"/>
      <c r="S2" s="26" t="s">
        <v>29</v>
      </c>
      <c r="T2" s="27"/>
      <c r="U2" s="28"/>
      <c r="V2" s="29"/>
      <c r="W2" s="30"/>
      <c r="X2" s="31"/>
      <c r="Y2" s="32"/>
      <c r="Z2" s="33"/>
      <c r="AA2" s="34"/>
      <c r="AB2" s="35"/>
      <c r="AC2" s="23"/>
      <c r="AD2" s="23"/>
      <c r="AE2" s="36">
        <f>AE3-(1/24)</f>
        <v>0.35416666666666663</v>
      </c>
      <c r="AF2" s="37">
        <v>8.3333333333333329E-2</v>
      </c>
    </row>
    <row r="3" spans="1:63" ht="22.5" customHeight="1" x14ac:dyDescent="0.25">
      <c r="A3" s="38">
        <f>IFERROR(FLOOR(F3,10),0)</f>
        <v>10</v>
      </c>
      <c r="B3" s="38">
        <f>IFERROR(FLOOR(G3,10),0)</f>
        <v>10</v>
      </c>
      <c r="C3" s="38">
        <f>IF(EXACT(A3,B3),A3,"")</f>
        <v>10</v>
      </c>
      <c r="D3" s="39" t="str">
        <f>IF(F3&lt;G3,CONCATENATE(F3,"_",G3),CONCATENATE(G3,"_",F3))</f>
        <v>11_12</v>
      </c>
      <c r="E3" s="40" t="str">
        <f>IF(AND(ISNUMBER(U3),ISNUMBER(V3)),IF(U3&gt;V3,"D",IF(U3&lt;V3,"H","R")),"N")</f>
        <v>N</v>
      </c>
      <c r="F3" s="41">
        <v>11</v>
      </c>
      <c r="G3" s="41">
        <v>12</v>
      </c>
      <c r="H3" s="38" t="str">
        <f t="shared" ref="H3:I57" si="0">IF($E3&lt;&gt;"N",U3,"")</f>
        <v/>
      </c>
      <c r="I3" s="39" t="str">
        <f t="shared" si="0"/>
        <v/>
      </c>
      <c r="J3" s="42" t="str">
        <f>VLOOKUP(F3,[1]Tabulka!$B$4:$Q$239,16,0)</f>
        <v/>
      </c>
      <c r="K3" s="39" t="str">
        <f>VLOOKUP(G3,[1]Tabulka!$B$4:$Q$239,16,0)</f>
        <v/>
      </c>
      <c r="L3" s="42">
        <f>IF($E3="N",'[1]pravidla turnaje'!$A$6,IF($H3&gt;$I3,IF(OR($W3="PP",W3="SN"),'[1]pravidla turnaje'!$A$3,'[1]pravidla turnaje'!$A$2),IF($H3&lt;$I3,IF(OR($W3="PP",W3="SN"),'[1]pravidla turnaje'!$A$5,'[1]pravidla turnaje'!$A$6),'[1]pravidla turnaje'!$A$4)))</f>
        <v>0</v>
      </c>
      <c r="M3" s="39">
        <f>IF($E3="N",'[1]pravidla turnaje'!$A$6,IF($H3&lt;$I3,IF(OR($W3="PP",$W3="SN"),'[1]pravidla turnaje'!$A$3,'[1]pravidla turnaje'!$A$2),IF($H3&gt;$I3,IF(OR($W3="PP",$W3="SN"),'[1]pravidla turnaje'!$A$5,'[1]pravidla turnaje'!$A$6),'[1]pravidla turnaje'!$A$4)))</f>
        <v>0</v>
      </c>
      <c r="N3" s="42">
        <f>IF(EXACT($J3,$K3),F3,"")</f>
        <v>11</v>
      </c>
      <c r="O3" s="43">
        <f>IF(EXACT($J3,$K3),G3,"")</f>
        <v>12</v>
      </c>
      <c r="P3" s="44" t="str">
        <f>VLOOKUP($C3,'[1]pravidla turnaje'!$A$64:$B$83,2,0)</f>
        <v>A</v>
      </c>
      <c r="Q3" s="45" t="str">
        <f>CONCATENATE(TEXT(AE3,"hh:mm")," - ",TEXT(AE3+AF3,"hh:mm"))</f>
        <v>09:30 - 09:40</v>
      </c>
      <c r="R3" s="45" t="s">
        <v>30</v>
      </c>
      <c r="S3" s="46" t="str">
        <f>IFERROR(VLOOKUP(F3,[1]Tabulka!$B$4:$C$239,2,0),"")</f>
        <v>Fiedler/ 
Weiss</v>
      </c>
      <c r="T3" s="46" t="str">
        <f>IFERROR(VLOOKUP(G3,[1]Tabulka!$B$4:$C$239,2,0),"")</f>
        <v>Kisugite/ 
Mück</v>
      </c>
      <c r="U3" s="47"/>
      <c r="V3" s="48"/>
      <c r="W3" s="49"/>
      <c r="X3" s="50"/>
      <c r="Y3" s="51"/>
      <c r="Z3" s="50"/>
      <c r="AA3" s="51"/>
      <c r="AB3" s="52" t="s">
        <v>31</v>
      </c>
      <c r="AC3" s="53" t="str">
        <f>CONCATENATE(CONCATENATE(AB3),AD3)</f>
        <v>A1</v>
      </c>
      <c r="AD3" s="54">
        <f>COUNTIF($AB$3:$AB3,AB3)</f>
        <v>1</v>
      </c>
      <c r="AE3" s="55">
        <f>IF(AD3=1,'[1]pravidla turnaje'!$C$60,VLOOKUP(CONCATENATE(AB3,AD3-1),$AC$2:$AF2,3,0)+VLOOKUP(CONCATENATE(AB3,AD3-1),$AC$2:$AF2,4,0))</f>
        <v>0.39583333333333331</v>
      </c>
      <c r="AF3" s="56">
        <f>IF($E3="",('[1]pravidla turnaje'!#REF!/24/60),(VLOOKUP("x",'[1]pravidla turnaje'!$A$31:$D$58,4,0)/60/24))</f>
        <v>6.9444444444444441E-3</v>
      </c>
      <c r="BE3" s="57"/>
      <c r="BF3" s="57"/>
      <c r="BJ3" s="58"/>
      <c r="BK3" s="58"/>
    </row>
    <row r="4" spans="1:63" ht="22.5" customHeight="1" x14ac:dyDescent="0.25">
      <c r="A4" s="38">
        <f t="shared" ref="A4:B67" si="1">IFERROR(FLOOR(F4,10),0)</f>
        <v>20</v>
      </c>
      <c r="B4" s="38">
        <f t="shared" si="1"/>
        <v>20</v>
      </c>
      <c r="C4" s="38">
        <f t="shared" ref="C4:C67" si="2">IF(EXACT(A4,B4),A4,"")</f>
        <v>20</v>
      </c>
      <c r="D4" s="39" t="str">
        <f t="shared" ref="D4:D67" si="3">IF(F4&lt;G4,CONCATENATE(F4,"_",G4),CONCATENATE(G4,"_",F4))</f>
        <v>21_22</v>
      </c>
      <c r="E4" s="40" t="str">
        <f t="shared" ref="E4:E67" si="4">IF(AND(ISNUMBER(U4),ISNUMBER(V4)),IF(U4&gt;V4,"D",IF(U4&lt;V4,"H","R")),"N")</f>
        <v>N</v>
      </c>
      <c r="F4" s="59">
        <v>21</v>
      </c>
      <c r="G4" s="59">
        <v>22</v>
      </c>
      <c r="H4" s="38" t="str">
        <f t="shared" si="0"/>
        <v/>
      </c>
      <c r="I4" s="39" t="str">
        <f t="shared" si="0"/>
        <v/>
      </c>
      <c r="J4" s="42" t="str">
        <f>VLOOKUP(F4,[1]Tabulka!$B$4:$Q$239,16,0)</f>
        <v/>
      </c>
      <c r="K4" s="39" t="str">
        <f>VLOOKUP(G4,[1]Tabulka!$B$4:$Q$239,16,0)</f>
        <v/>
      </c>
      <c r="L4" s="42">
        <f>IF($E4="N",'[1]pravidla turnaje'!$A$6,IF($H4&gt;$I4,IF(OR($W4="PP",W4="SN"),'[1]pravidla turnaje'!$A$3,'[1]pravidla turnaje'!$A$2),IF($H4&lt;$I4,IF(OR($W4="PP",W4="SN"),'[1]pravidla turnaje'!$A$5,'[1]pravidla turnaje'!$A$6),'[1]pravidla turnaje'!$A$4)))</f>
        <v>0</v>
      </c>
      <c r="M4" s="39">
        <f>IF($E4="N",'[1]pravidla turnaje'!$A$6,IF($H4&lt;$I4,IF(OR($W4="PP",$W4="SN"),'[1]pravidla turnaje'!$A$3,'[1]pravidla turnaje'!$A$2),IF($H4&gt;$I4,IF(OR($W4="PP",$W4="SN"),'[1]pravidla turnaje'!$A$5,'[1]pravidla turnaje'!$A$6),'[1]pravidla turnaje'!$A$4)))</f>
        <v>0</v>
      </c>
      <c r="N4" s="42">
        <f t="shared" ref="N4:O26" si="5">IF(EXACT($J4,$K4),F4,"")</f>
        <v>21</v>
      </c>
      <c r="O4" s="43">
        <f t="shared" si="5"/>
        <v>22</v>
      </c>
      <c r="P4" s="44" t="str">
        <f>VLOOKUP($C4,'[1]pravidla turnaje'!$A$64:$B$83,2,0)</f>
        <v>B</v>
      </c>
      <c r="Q4" s="45" t="str">
        <f t="shared" ref="Q4:Q67" si="6">CONCATENATE(TEXT(AE4,"hh:mm")," - ",TEXT(AE4+AF4,"hh:mm"))</f>
        <v>09:30 - 09:40</v>
      </c>
      <c r="R4" s="45" t="s">
        <v>32</v>
      </c>
      <c r="S4" s="46" t="str">
        <f>IFERROR(VLOOKUP(F4,[1]Tabulka!$B$4:$C$239,2,0),"")</f>
        <v>Valíček/ 
Mayer</v>
      </c>
      <c r="T4" s="46" t="str">
        <f>IFERROR(VLOOKUP(G4,[1]Tabulka!$B$4:$C$239,2,0),"")</f>
        <v>Fořt/ 
Fořt</v>
      </c>
      <c r="U4" s="47"/>
      <c r="V4" s="48"/>
      <c r="W4" s="49"/>
      <c r="X4" s="50"/>
      <c r="Y4" s="51"/>
      <c r="Z4" s="50"/>
      <c r="AA4" s="51"/>
      <c r="AB4" s="52" t="s">
        <v>33</v>
      </c>
      <c r="AC4" s="53" t="str">
        <f t="shared" ref="AC4:AC67" si="7">CONCATENATE(CONCATENATE(AB4),AD4)</f>
        <v>B1</v>
      </c>
      <c r="AD4" s="54">
        <f>COUNTIF($AB$3:$AB4,AB4)</f>
        <v>1</v>
      </c>
      <c r="AE4" s="55">
        <f>IF(AD4=1,'[1]pravidla turnaje'!$C$60,VLOOKUP(CONCATENATE(AB4,AD4-1),$AC$2:$AF3,3,0)+VLOOKUP(CONCATENATE(AB4,AD4-1),$AC$2:$AF3,4,0))</f>
        <v>0.39583333333333331</v>
      </c>
      <c r="AF4" s="56">
        <f>IF($E4="",('[1]pravidla turnaje'!#REF!/24/60),(VLOOKUP("x",'[1]pravidla turnaje'!$A$31:$D$58,4,0)/60/24))</f>
        <v>6.9444444444444441E-3</v>
      </c>
      <c r="BE4" s="57"/>
      <c r="BF4" s="57"/>
      <c r="BJ4" s="58"/>
      <c r="BK4" s="58"/>
    </row>
    <row r="5" spans="1:63" ht="22.5" customHeight="1" x14ac:dyDescent="0.25">
      <c r="A5" s="38">
        <f t="shared" si="1"/>
        <v>30</v>
      </c>
      <c r="B5" s="38">
        <f t="shared" si="1"/>
        <v>30</v>
      </c>
      <c r="C5" s="38">
        <f t="shared" si="2"/>
        <v>30</v>
      </c>
      <c r="D5" s="39" t="str">
        <f t="shared" si="3"/>
        <v>31_32</v>
      </c>
      <c r="E5" s="40" t="str">
        <f t="shared" si="4"/>
        <v>N</v>
      </c>
      <c r="F5" s="60">
        <v>31</v>
      </c>
      <c r="G5" s="60">
        <v>32</v>
      </c>
      <c r="H5" s="38" t="str">
        <f t="shared" si="0"/>
        <v/>
      </c>
      <c r="I5" s="39" t="str">
        <f t="shared" si="0"/>
        <v/>
      </c>
      <c r="J5" s="42" t="str">
        <f>VLOOKUP(F5,[1]Tabulka!$B$4:$Q$239,16,0)</f>
        <v/>
      </c>
      <c r="K5" s="39" t="str">
        <f>VLOOKUP(G5,[1]Tabulka!$B$4:$Q$239,16,0)</f>
        <v/>
      </c>
      <c r="L5" s="42">
        <f>IF($E5="N",'[1]pravidla turnaje'!$A$6,IF($H5&gt;$I5,IF(OR($W5="PP",W5="SN"),'[1]pravidla turnaje'!$A$3,'[1]pravidla turnaje'!$A$2),IF($H5&lt;$I5,IF(OR($W5="PP",W5="SN"),'[1]pravidla turnaje'!$A$5,'[1]pravidla turnaje'!$A$6),'[1]pravidla turnaje'!$A$4)))</f>
        <v>0</v>
      </c>
      <c r="M5" s="39">
        <f>IF($E5="N",'[1]pravidla turnaje'!$A$6,IF($H5&lt;$I5,IF(OR($W5="PP",$W5="SN"),'[1]pravidla turnaje'!$A$3,'[1]pravidla turnaje'!$A$2),IF($H5&gt;$I5,IF(OR($W5="PP",$W5="SN"),'[1]pravidla turnaje'!$A$5,'[1]pravidla turnaje'!$A$6),'[1]pravidla turnaje'!$A$4)))</f>
        <v>0</v>
      </c>
      <c r="N5" s="42">
        <f t="shared" si="5"/>
        <v>31</v>
      </c>
      <c r="O5" s="43">
        <f t="shared" si="5"/>
        <v>32</v>
      </c>
      <c r="P5" s="44" t="str">
        <f>VLOOKUP($C5,'[1]pravidla turnaje'!$A$64:$B$83,2,0)</f>
        <v>C</v>
      </c>
      <c r="Q5" s="45" t="str">
        <f t="shared" si="6"/>
        <v>09:30 - 09:40</v>
      </c>
      <c r="R5" s="45" t="s">
        <v>34</v>
      </c>
      <c r="S5" s="46" t="str">
        <f>IFERROR(VLOOKUP(F5,[1]Tabulka!$B$4:$C$239,2,0),"")</f>
        <v>Petrovič/ 
Mück</v>
      </c>
      <c r="T5" s="46" t="str">
        <f>IFERROR(VLOOKUP(G5,[1]Tabulka!$B$4:$C$239,2,0),"")</f>
        <v>Bína/ 
Pech</v>
      </c>
      <c r="U5" s="47"/>
      <c r="V5" s="48"/>
      <c r="W5" s="49"/>
      <c r="X5" s="50"/>
      <c r="Y5" s="51"/>
      <c r="Z5" s="50"/>
      <c r="AA5" s="51"/>
      <c r="AB5" s="52" t="s">
        <v>35</v>
      </c>
      <c r="AC5" s="53" t="str">
        <f t="shared" si="7"/>
        <v>C1</v>
      </c>
      <c r="AD5" s="54">
        <f>COUNTIF($AB$3:$AB5,AB5)</f>
        <v>1</v>
      </c>
      <c r="AE5" s="55">
        <f>IF(AD5=1,'[1]pravidla turnaje'!$C$60,VLOOKUP(CONCATENATE(AB5,AD5-1),$AC$2:$AF4,3,0)+VLOOKUP(CONCATENATE(AB5,AD5-1),$AC$2:$AF4,4,0))</f>
        <v>0.39583333333333331</v>
      </c>
      <c r="AF5" s="56">
        <f>IF($E5="",('[1]pravidla turnaje'!#REF!/24/60),(VLOOKUP("x",'[1]pravidla turnaje'!$A$31:$D$58,4,0)/60/24))</f>
        <v>6.9444444444444441E-3</v>
      </c>
      <c r="BE5" s="57"/>
      <c r="BF5" s="57"/>
      <c r="BJ5" s="58"/>
      <c r="BK5" s="58"/>
    </row>
    <row r="6" spans="1:63" ht="22.5" customHeight="1" x14ac:dyDescent="0.25">
      <c r="A6" s="38">
        <f t="shared" si="1"/>
        <v>40</v>
      </c>
      <c r="B6" s="38">
        <f t="shared" si="1"/>
        <v>40</v>
      </c>
      <c r="C6" s="38">
        <f t="shared" si="2"/>
        <v>40</v>
      </c>
      <c r="D6" s="39" t="str">
        <f t="shared" si="3"/>
        <v>41_42</v>
      </c>
      <c r="E6" s="40" t="str">
        <f t="shared" si="4"/>
        <v>N</v>
      </c>
      <c r="F6" s="61">
        <v>41</v>
      </c>
      <c r="G6" s="61">
        <v>42</v>
      </c>
      <c r="H6" s="38" t="str">
        <f t="shared" si="0"/>
        <v/>
      </c>
      <c r="I6" s="39" t="str">
        <f t="shared" si="0"/>
        <v/>
      </c>
      <c r="J6" s="42" t="str">
        <f>VLOOKUP(F6,[1]Tabulka!$B$4:$Q$239,16,0)</f>
        <v/>
      </c>
      <c r="K6" s="39" t="str">
        <f>VLOOKUP(G6,[1]Tabulka!$B$4:$Q$239,16,0)</f>
        <v/>
      </c>
      <c r="L6" s="42">
        <f>IF($E6="N",'[1]pravidla turnaje'!$A$6,IF($H6&gt;$I6,IF(OR($W6="PP",W6="SN"),'[1]pravidla turnaje'!$A$3,'[1]pravidla turnaje'!$A$2),IF($H6&lt;$I6,IF(OR($W6="PP",W6="SN"),'[1]pravidla turnaje'!$A$5,'[1]pravidla turnaje'!$A$6),'[1]pravidla turnaje'!$A$4)))</f>
        <v>0</v>
      </c>
      <c r="M6" s="39">
        <f>IF($E6="N",'[1]pravidla turnaje'!$A$6,IF($H6&lt;$I6,IF(OR($W6="PP",$W6="SN"),'[1]pravidla turnaje'!$A$3,'[1]pravidla turnaje'!$A$2),IF($H6&gt;$I6,IF(OR($W6="PP",$W6="SN"),'[1]pravidla turnaje'!$A$5,'[1]pravidla turnaje'!$A$6),'[1]pravidla turnaje'!$A$4)))</f>
        <v>0</v>
      </c>
      <c r="N6" s="42">
        <f t="shared" si="5"/>
        <v>41</v>
      </c>
      <c r="O6" s="43">
        <f t="shared" si="5"/>
        <v>42</v>
      </c>
      <c r="P6" s="44" t="str">
        <f>VLOOKUP($C6,'[1]pravidla turnaje'!$A$64:$B$83,2,0)</f>
        <v>D</v>
      </c>
      <c r="Q6" s="45" t="str">
        <f t="shared" si="6"/>
        <v>09:30 - 09:40</v>
      </c>
      <c r="R6" s="45" t="s">
        <v>36</v>
      </c>
      <c r="S6" s="46" t="str">
        <f>IFERROR(VLOOKUP(F6,[1]Tabulka!$B$4:$C$239,2,0),"")</f>
        <v>Czerwenka/ 
Podlucký</v>
      </c>
      <c r="T6" s="46" t="str">
        <f>IFERROR(VLOOKUP(G6,[1]Tabulka!$B$4:$C$239,2,0),"")</f>
        <v>Výborný/ 
Aster</v>
      </c>
      <c r="U6" s="47"/>
      <c r="V6" s="48"/>
      <c r="W6" s="49"/>
      <c r="X6" s="50"/>
      <c r="Y6" s="51"/>
      <c r="Z6" s="50"/>
      <c r="AA6" s="51"/>
      <c r="AB6" s="52" t="s">
        <v>5</v>
      </c>
      <c r="AC6" s="53" t="str">
        <f t="shared" si="7"/>
        <v>D1</v>
      </c>
      <c r="AD6" s="54">
        <f>COUNTIF($AB$3:$AB6,AB6)</f>
        <v>1</v>
      </c>
      <c r="AE6" s="55">
        <f>IF(AD6=1,'[1]pravidla turnaje'!$C$60,VLOOKUP(CONCATENATE(AB6,AD6-1),$AC$2:$AF5,3,0)+VLOOKUP(CONCATENATE(AB6,AD6-1),$AC$2:$AF5,4,0))</f>
        <v>0.39583333333333331</v>
      </c>
      <c r="AF6" s="56">
        <f>IF($E6="",('[1]pravidla turnaje'!#REF!/24/60),(VLOOKUP("x",'[1]pravidla turnaje'!$A$31:$D$58,4,0)/60/24))</f>
        <v>6.9444444444444441E-3</v>
      </c>
      <c r="BE6" s="57"/>
      <c r="BF6" s="57"/>
      <c r="BJ6" s="58"/>
      <c r="BK6" s="58"/>
    </row>
    <row r="7" spans="1:63" ht="22.5" customHeight="1" x14ac:dyDescent="0.25">
      <c r="A7" s="38">
        <f t="shared" si="1"/>
        <v>10</v>
      </c>
      <c r="B7" s="38">
        <f t="shared" si="1"/>
        <v>10</v>
      </c>
      <c r="C7" s="38">
        <f t="shared" si="2"/>
        <v>10</v>
      </c>
      <c r="D7" s="39" t="str">
        <f t="shared" si="3"/>
        <v>13_15</v>
      </c>
      <c r="E7" s="40" t="str">
        <f t="shared" si="4"/>
        <v>N</v>
      </c>
      <c r="F7" s="41">
        <v>13</v>
      </c>
      <c r="G7" s="41">
        <v>15</v>
      </c>
      <c r="H7" s="38" t="str">
        <f t="shared" si="0"/>
        <v/>
      </c>
      <c r="I7" s="39" t="str">
        <f t="shared" si="0"/>
        <v/>
      </c>
      <c r="J7" s="42" t="str">
        <f>VLOOKUP(F7,[1]Tabulka!$B$4:$Q$239,16,0)</f>
        <v/>
      </c>
      <c r="K7" s="39" t="str">
        <f>VLOOKUP(G7,[1]Tabulka!$B$4:$Q$239,16,0)</f>
        <v/>
      </c>
      <c r="L7" s="42">
        <f>IF($E7="N",'[1]pravidla turnaje'!$A$6,IF($H7&gt;$I7,IF(OR($W7="PP",W7="SN"),'[1]pravidla turnaje'!$A$3,'[1]pravidla turnaje'!$A$2),IF($H7&lt;$I7,IF(OR($W7="PP",W7="SN"),'[1]pravidla turnaje'!$A$5,'[1]pravidla turnaje'!$A$6),'[1]pravidla turnaje'!$A$4)))</f>
        <v>0</v>
      </c>
      <c r="M7" s="39">
        <f>IF($E7="N",'[1]pravidla turnaje'!$A$6,IF($H7&lt;$I7,IF(OR($W7="PP",$W7="SN"),'[1]pravidla turnaje'!$A$3,'[1]pravidla turnaje'!$A$2),IF($H7&gt;$I7,IF(OR($W7="PP",$W7="SN"),'[1]pravidla turnaje'!$A$5,'[1]pravidla turnaje'!$A$6),'[1]pravidla turnaje'!$A$4)))</f>
        <v>0</v>
      </c>
      <c r="N7" s="42">
        <f t="shared" si="5"/>
        <v>13</v>
      </c>
      <c r="O7" s="43">
        <f t="shared" si="5"/>
        <v>15</v>
      </c>
      <c r="P7" s="44" t="str">
        <f>VLOOKUP($C7,'[1]pravidla turnaje'!$A$64:$B$83,2,0)</f>
        <v>A</v>
      </c>
      <c r="Q7" s="45" t="str">
        <f t="shared" si="6"/>
        <v>09:40 - 09:50</v>
      </c>
      <c r="R7" s="45" t="s">
        <v>37</v>
      </c>
      <c r="S7" s="46" t="str">
        <f>IFERROR(VLOOKUP(F7,[1]Tabulka!$B$4:$C$239,2,0),"")</f>
        <v>Václav/ 
Houser</v>
      </c>
      <c r="T7" s="46" t="str">
        <f>IFERROR(VLOOKUP(G7,[1]Tabulka!$B$4:$C$239,2,0),"")</f>
        <v>Gerhard/ 
Sýkora</v>
      </c>
      <c r="U7" s="47"/>
      <c r="V7" s="48"/>
      <c r="W7" s="49"/>
      <c r="X7" s="50"/>
      <c r="Y7" s="51"/>
      <c r="Z7" s="50"/>
      <c r="AA7" s="51"/>
      <c r="AB7" s="52" t="s">
        <v>31</v>
      </c>
      <c r="AC7" s="53" t="str">
        <f t="shared" si="7"/>
        <v>A2</v>
      </c>
      <c r="AD7" s="54">
        <f>COUNTIF($AB$3:$AB7,AB7)</f>
        <v>2</v>
      </c>
      <c r="AE7" s="55">
        <f>IF(AD7=1,'[1]pravidla turnaje'!$C$60,VLOOKUP(CONCATENATE(AB7,AD7-1),$AC$2:$AF6,3,0)+VLOOKUP(CONCATENATE(AB7,AD7-1),$AC$2:$AF6,4,0))</f>
        <v>0.40277777777777773</v>
      </c>
      <c r="AF7" s="56">
        <f>IF($E7="",('[1]pravidla turnaje'!#REF!/24/60),(VLOOKUP("x",'[1]pravidla turnaje'!$A$31:$D$58,4,0)/60/24))</f>
        <v>6.9444444444444441E-3</v>
      </c>
      <c r="BE7" s="57"/>
      <c r="BF7" s="57"/>
      <c r="BJ7" s="58"/>
      <c r="BK7" s="58"/>
    </row>
    <row r="8" spans="1:63" ht="22.5" customHeight="1" x14ac:dyDescent="0.25">
      <c r="A8" s="38">
        <f t="shared" si="1"/>
        <v>20</v>
      </c>
      <c r="B8" s="38">
        <f t="shared" si="1"/>
        <v>20</v>
      </c>
      <c r="C8" s="38">
        <f t="shared" si="2"/>
        <v>20</v>
      </c>
      <c r="D8" s="39" t="str">
        <f t="shared" si="3"/>
        <v>23_25</v>
      </c>
      <c r="E8" s="40" t="str">
        <f t="shared" si="4"/>
        <v>N</v>
      </c>
      <c r="F8" s="59">
        <v>23</v>
      </c>
      <c r="G8" s="59">
        <v>25</v>
      </c>
      <c r="H8" s="38" t="str">
        <f t="shared" si="0"/>
        <v/>
      </c>
      <c r="I8" s="39" t="str">
        <f t="shared" si="0"/>
        <v/>
      </c>
      <c r="J8" s="42" t="str">
        <f>VLOOKUP(F8,[1]Tabulka!$B$4:$Q$239,16,0)</f>
        <v/>
      </c>
      <c r="K8" s="39" t="str">
        <f>VLOOKUP(G8,[1]Tabulka!$B$4:$Q$239,16,0)</f>
        <v/>
      </c>
      <c r="L8" s="42">
        <f>IF($E8="N",'[1]pravidla turnaje'!$A$6,IF($H8&gt;$I8,IF(OR($W8="PP",W8="SN"),'[1]pravidla turnaje'!$A$3,'[1]pravidla turnaje'!$A$2),IF($H8&lt;$I8,IF(OR($W8="PP",W8="SN"),'[1]pravidla turnaje'!$A$5,'[1]pravidla turnaje'!$A$6),'[1]pravidla turnaje'!$A$4)))</f>
        <v>0</v>
      </c>
      <c r="M8" s="39">
        <f>IF($E8="N",'[1]pravidla turnaje'!$A$6,IF($H8&lt;$I8,IF(OR($W8="PP",$W8="SN"),'[1]pravidla turnaje'!$A$3,'[1]pravidla turnaje'!$A$2),IF($H8&gt;$I8,IF(OR($W8="PP",$W8="SN"),'[1]pravidla turnaje'!$A$5,'[1]pravidla turnaje'!$A$6),'[1]pravidla turnaje'!$A$4)))</f>
        <v>0</v>
      </c>
      <c r="N8" s="42">
        <f t="shared" si="5"/>
        <v>23</v>
      </c>
      <c r="O8" s="43">
        <f t="shared" si="5"/>
        <v>25</v>
      </c>
      <c r="P8" s="44" t="str">
        <f>VLOOKUP($C8,'[1]pravidla turnaje'!$A$64:$B$83,2,0)</f>
        <v>B</v>
      </c>
      <c r="Q8" s="45" t="str">
        <f t="shared" si="6"/>
        <v>09:40 - 09:50</v>
      </c>
      <c r="R8" s="45" t="s">
        <v>38</v>
      </c>
      <c r="S8" s="46" t="str">
        <f>IFERROR(VLOOKUP(F8,[1]Tabulka!$B$4:$C$239,2,0),"")</f>
        <v>Rudiš/ 
Rudiš</v>
      </c>
      <c r="T8" s="46" t="str">
        <f>IFERROR(VLOOKUP(G8,[1]Tabulka!$B$4:$C$239,2,0),"")</f>
        <v>Tichý/ 
Chyna</v>
      </c>
      <c r="U8" s="47"/>
      <c r="V8" s="48"/>
      <c r="W8" s="49"/>
      <c r="X8" s="50"/>
      <c r="Y8" s="51"/>
      <c r="Z8" s="50"/>
      <c r="AA8" s="51"/>
      <c r="AB8" s="52" t="s">
        <v>33</v>
      </c>
      <c r="AC8" s="53" t="str">
        <f t="shared" si="7"/>
        <v>B2</v>
      </c>
      <c r="AD8" s="54">
        <f>COUNTIF($AB$3:$AB8,AB8)</f>
        <v>2</v>
      </c>
      <c r="AE8" s="55">
        <f>IF(AD8=1,'[1]pravidla turnaje'!$C$60,VLOOKUP(CONCATENATE(AB8,AD8-1),$AC$2:$AF7,3,0)+VLOOKUP(CONCATENATE(AB8,AD8-1),$AC$2:$AF7,4,0))</f>
        <v>0.40277777777777773</v>
      </c>
      <c r="AF8" s="56">
        <f>IF($E8="",('[1]pravidla turnaje'!#REF!/24/60),(VLOOKUP("x",'[1]pravidla turnaje'!$A$31:$D$58,4,0)/60/24))</f>
        <v>6.9444444444444441E-3</v>
      </c>
      <c r="BE8" s="57"/>
      <c r="BF8" s="57"/>
      <c r="BJ8" s="58"/>
      <c r="BK8" s="58"/>
    </row>
    <row r="9" spans="1:63" ht="22.5" customHeight="1" x14ac:dyDescent="0.25">
      <c r="A9" s="38">
        <f t="shared" si="1"/>
        <v>30</v>
      </c>
      <c r="B9" s="38">
        <f t="shared" si="1"/>
        <v>30</v>
      </c>
      <c r="C9" s="38">
        <f t="shared" si="2"/>
        <v>30</v>
      </c>
      <c r="D9" s="39" t="str">
        <f t="shared" si="3"/>
        <v>33_35</v>
      </c>
      <c r="E9" s="40" t="str">
        <f t="shared" si="4"/>
        <v>N</v>
      </c>
      <c r="F9" s="60">
        <v>33</v>
      </c>
      <c r="G9" s="60">
        <v>35</v>
      </c>
      <c r="H9" s="38" t="str">
        <f t="shared" si="0"/>
        <v/>
      </c>
      <c r="I9" s="39" t="str">
        <f t="shared" si="0"/>
        <v/>
      </c>
      <c r="J9" s="42" t="str">
        <f>VLOOKUP(F9,[1]Tabulka!$B$4:$Q$239,16,0)</f>
        <v/>
      </c>
      <c r="K9" s="39" t="str">
        <f>VLOOKUP(G9,[1]Tabulka!$B$4:$Q$239,16,0)</f>
        <v/>
      </c>
      <c r="L9" s="42">
        <f>IF($E9="N",'[1]pravidla turnaje'!$A$6,IF($H9&gt;$I9,IF(OR($W9="PP",W9="SN"),'[1]pravidla turnaje'!$A$3,'[1]pravidla turnaje'!$A$2),IF($H9&lt;$I9,IF(OR($W9="PP",W9="SN"),'[1]pravidla turnaje'!$A$5,'[1]pravidla turnaje'!$A$6),'[1]pravidla turnaje'!$A$4)))</f>
        <v>0</v>
      </c>
      <c r="M9" s="39">
        <f>IF($E9="N",'[1]pravidla turnaje'!$A$6,IF($H9&lt;$I9,IF(OR($W9="PP",$W9="SN"),'[1]pravidla turnaje'!$A$3,'[1]pravidla turnaje'!$A$2),IF($H9&gt;$I9,IF(OR($W9="PP",$W9="SN"),'[1]pravidla turnaje'!$A$5,'[1]pravidla turnaje'!$A$6),'[1]pravidla turnaje'!$A$4)))</f>
        <v>0</v>
      </c>
      <c r="N9" s="42">
        <f t="shared" si="5"/>
        <v>33</v>
      </c>
      <c r="O9" s="43">
        <f t="shared" si="5"/>
        <v>35</v>
      </c>
      <c r="P9" s="44" t="str">
        <f>VLOOKUP($C9,'[1]pravidla turnaje'!$A$64:$B$83,2,0)</f>
        <v>C</v>
      </c>
      <c r="Q9" s="45" t="str">
        <f t="shared" si="6"/>
        <v>09:40 - 09:50</v>
      </c>
      <c r="R9" s="45" t="s">
        <v>39</v>
      </c>
      <c r="S9" s="46" t="str">
        <f>IFERROR(VLOOKUP(F9,[1]Tabulka!$B$4:$C$239,2,0),"")</f>
        <v>Antůšek/ 
Řečník</v>
      </c>
      <c r="T9" s="46" t="str">
        <f>IFERROR(VLOOKUP(G9,[1]Tabulka!$B$4:$C$239,2,0),"")</f>
        <v>Hanžl/ 
Kašpar</v>
      </c>
      <c r="U9" s="47"/>
      <c r="V9" s="48"/>
      <c r="W9" s="49"/>
      <c r="X9" s="50"/>
      <c r="Y9" s="51"/>
      <c r="Z9" s="50"/>
      <c r="AA9" s="51"/>
      <c r="AB9" s="52" t="s">
        <v>35</v>
      </c>
      <c r="AC9" s="53" t="str">
        <f t="shared" si="7"/>
        <v>C2</v>
      </c>
      <c r="AD9" s="54">
        <f>COUNTIF($AB$3:$AB9,AB9)</f>
        <v>2</v>
      </c>
      <c r="AE9" s="55">
        <f>IF(AD9=1,'[1]pravidla turnaje'!$C$60,VLOOKUP(CONCATENATE(AB9,AD9-1),$AC$2:$AF8,3,0)+VLOOKUP(CONCATENATE(AB9,AD9-1),$AC$2:$AF8,4,0))</f>
        <v>0.40277777777777773</v>
      </c>
      <c r="AF9" s="56">
        <f>IF($E9="",('[1]pravidla turnaje'!#REF!/24/60),(VLOOKUP("x",'[1]pravidla turnaje'!$A$31:$D$58,4,0)/60/24))</f>
        <v>6.9444444444444441E-3</v>
      </c>
      <c r="BE9" s="57"/>
      <c r="BF9" s="57"/>
      <c r="BJ9" s="58"/>
      <c r="BK9" s="58"/>
    </row>
    <row r="10" spans="1:63" ht="22.5" customHeight="1" x14ac:dyDescent="0.25">
      <c r="A10" s="38">
        <f t="shared" si="1"/>
        <v>40</v>
      </c>
      <c r="B10" s="38">
        <f t="shared" si="1"/>
        <v>40</v>
      </c>
      <c r="C10" s="38">
        <f t="shared" si="2"/>
        <v>40</v>
      </c>
      <c r="D10" s="39" t="str">
        <f t="shared" si="3"/>
        <v>43_45</v>
      </c>
      <c r="E10" s="40" t="str">
        <f t="shared" si="4"/>
        <v>N</v>
      </c>
      <c r="F10" s="61">
        <v>43</v>
      </c>
      <c r="G10" s="61">
        <v>45</v>
      </c>
      <c r="H10" s="38" t="str">
        <f t="shared" si="0"/>
        <v/>
      </c>
      <c r="I10" s="39" t="str">
        <f t="shared" si="0"/>
        <v/>
      </c>
      <c r="J10" s="42" t="str">
        <f>VLOOKUP(F10,[1]Tabulka!$B$4:$Q$239,16,0)</f>
        <v/>
      </c>
      <c r="K10" s="39" t="str">
        <f>VLOOKUP(G10,[1]Tabulka!$B$4:$Q$239,16,0)</f>
        <v/>
      </c>
      <c r="L10" s="42">
        <f>IF($E10="N",'[1]pravidla turnaje'!$A$6,IF($H10&gt;$I10,IF(OR($W10="PP",W10="SN"),'[1]pravidla turnaje'!$A$3,'[1]pravidla turnaje'!$A$2),IF($H10&lt;$I10,IF(OR($W10="PP",W10="SN"),'[1]pravidla turnaje'!$A$5,'[1]pravidla turnaje'!$A$6),'[1]pravidla turnaje'!$A$4)))</f>
        <v>0</v>
      </c>
      <c r="M10" s="39">
        <f>IF($E10="N",'[1]pravidla turnaje'!$A$6,IF($H10&lt;$I10,IF(OR($W10="PP",$W10="SN"),'[1]pravidla turnaje'!$A$3,'[1]pravidla turnaje'!$A$2),IF($H10&gt;$I10,IF(OR($W10="PP",$W10="SN"),'[1]pravidla turnaje'!$A$5,'[1]pravidla turnaje'!$A$6),'[1]pravidla turnaje'!$A$4)))</f>
        <v>0</v>
      </c>
      <c r="N10" s="42">
        <f t="shared" si="5"/>
        <v>43</v>
      </c>
      <c r="O10" s="43">
        <f t="shared" si="5"/>
        <v>45</v>
      </c>
      <c r="P10" s="44" t="str">
        <f>VLOOKUP($C10,'[1]pravidla turnaje'!$A$64:$B$83,2,0)</f>
        <v>D</v>
      </c>
      <c r="Q10" s="45" t="str">
        <f t="shared" si="6"/>
        <v>09:40 - 09:50</v>
      </c>
      <c r="R10" s="45" t="s">
        <v>40</v>
      </c>
      <c r="S10" s="46" t="str">
        <f>IFERROR(VLOOKUP(F10,[1]Tabulka!$B$4:$C$239,2,0),"")</f>
        <v>Malý/ 
Topš</v>
      </c>
      <c r="T10" s="46" t="str">
        <f>IFERROR(VLOOKUP(G10,[1]Tabulka!$B$4:$C$239,2,0),"")</f>
        <v>Dvořák/ 
Dvořák</v>
      </c>
      <c r="U10" s="47"/>
      <c r="V10" s="48"/>
      <c r="W10" s="49"/>
      <c r="X10" s="50"/>
      <c r="Y10" s="51"/>
      <c r="Z10" s="50"/>
      <c r="AA10" s="51"/>
      <c r="AB10" s="52" t="s">
        <v>5</v>
      </c>
      <c r="AC10" s="53" t="str">
        <f t="shared" si="7"/>
        <v>D2</v>
      </c>
      <c r="AD10" s="54">
        <f>COUNTIF($AB$3:$AB10,AB10)</f>
        <v>2</v>
      </c>
      <c r="AE10" s="55">
        <f>IF(AD10=1,'[1]pravidla turnaje'!$C$60,VLOOKUP(CONCATENATE(AB10,AD10-1),$AC$2:$AF9,3,0)+VLOOKUP(CONCATENATE(AB10,AD10-1),$AC$2:$AF9,4,0))</f>
        <v>0.40277777777777773</v>
      </c>
      <c r="AF10" s="56">
        <f>IF($E10="",('[1]pravidla turnaje'!#REF!/24/60),(VLOOKUP("x",'[1]pravidla turnaje'!$A$31:$D$58,4,0)/60/24))</f>
        <v>6.9444444444444441E-3</v>
      </c>
      <c r="BE10" s="57"/>
      <c r="BF10" s="57"/>
      <c r="BJ10" s="58"/>
      <c r="BK10" s="58"/>
    </row>
    <row r="11" spans="1:63" ht="22.5" customHeight="1" x14ac:dyDescent="0.25">
      <c r="A11" s="38">
        <f t="shared" si="1"/>
        <v>10</v>
      </c>
      <c r="B11" s="38">
        <f t="shared" si="1"/>
        <v>10</v>
      </c>
      <c r="C11" s="38">
        <f t="shared" si="2"/>
        <v>10</v>
      </c>
      <c r="D11" s="39" t="str">
        <f t="shared" si="3"/>
        <v>16_17</v>
      </c>
      <c r="E11" s="40" t="str">
        <f t="shared" si="4"/>
        <v>N</v>
      </c>
      <c r="F11" s="41">
        <v>17</v>
      </c>
      <c r="G11" s="41">
        <v>16</v>
      </c>
      <c r="H11" s="38" t="str">
        <f t="shared" si="0"/>
        <v/>
      </c>
      <c r="I11" s="39" t="str">
        <f t="shared" si="0"/>
        <v/>
      </c>
      <c r="J11" s="42" t="str">
        <f>VLOOKUP(F11,[1]Tabulka!$B$4:$Q$239,16,0)</f>
        <v/>
      </c>
      <c r="K11" s="39" t="str">
        <f>VLOOKUP(G11,[1]Tabulka!$B$4:$Q$239,16,0)</f>
        <v/>
      </c>
      <c r="L11" s="42">
        <f>IF($E11="N",'[1]pravidla turnaje'!$A$6,IF($H11&gt;$I11,IF(OR($W11="PP",W11="SN"),'[1]pravidla turnaje'!$A$3,'[1]pravidla turnaje'!$A$2),IF($H11&lt;$I11,IF(OR($W11="PP",W11="SN"),'[1]pravidla turnaje'!$A$5,'[1]pravidla turnaje'!$A$6),'[1]pravidla turnaje'!$A$4)))</f>
        <v>0</v>
      </c>
      <c r="M11" s="39">
        <f>IF($E11="N",'[1]pravidla turnaje'!$A$6,IF($H11&lt;$I11,IF(OR($W11="PP",$W11="SN"),'[1]pravidla turnaje'!$A$3,'[1]pravidla turnaje'!$A$2),IF($H11&gt;$I11,IF(OR($W11="PP",$W11="SN"),'[1]pravidla turnaje'!$A$5,'[1]pravidla turnaje'!$A$6),'[1]pravidla turnaje'!$A$4)))</f>
        <v>0</v>
      </c>
      <c r="N11" s="42">
        <f t="shared" si="5"/>
        <v>17</v>
      </c>
      <c r="O11" s="43">
        <f t="shared" si="5"/>
        <v>16</v>
      </c>
      <c r="P11" s="44" t="str">
        <f>VLOOKUP($C11,'[1]pravidla turnaje'!$A$64:$B$83,2,0)</f>
        <v>A</v>
      </c>
      <c r="Q11" s="45" t="str">
        <f t="shared" si="6"/>
        <v>09:50 - 10:00</v>
      </c>
      <c r="R11" s="45" t="s">
        <v>41</v>
      </c>
      <c r="S11" s="46" t="str">
        <f>IFERROR(VLOOKUP(F11,[1]Tabulka!$B$4:$C$239,2,0),"")</f>
        <v>Štorek/ 
Dvořák</v>
      </c>
      <c r="T11" s="46" t="str">
        <f>IFERROR(VLOOKUP(G11,[1]Tabulka!$B$4:$C$239,2,0),"")</f>
        <v>Kronychová/ 
Kadlecová</v>
      </c>
      <c r="U11" s="47"/>
      <c r="V11" s="48"/>
      <c r="W11" s="49"/>
      <c r="X11" s="50"/>
      <c r="Y11" s="51"/>
      <c r="Z11" s="50"/>
      <c r="AA11" s="51"/>
      <c r="AB11" s="52" t="s">
        <v>31</v>
      </c>
      <c r="AC11" s="53" t="str">
        <f t="shared" si="7"/>
        <v>A3</v>
      </c>
      <c r="AD11" s="54">
        <f>COUNTIF($AB$3:$AB11,AB11)</f>
        <v>3</v>
      </c>
      <c r="AE11" s="55">
        <f>IF(AD11=1,'[1]pravidla turnaje'!$C$60,VLOOKUP(CONCATENATE(AB11,AD11-1),$AC$2:$AF10,3,0)+VLOOKUP(CONCATENATE(AB11,AD11-1),$AC$2:$AF10,4,0))</f>
        <v>0.40972222222222215</v>
      </c>
      <c r="AF11" s="56">
        <f>IF($E11="",('[1]pravidla turnaje'!#REF!/24/60),(VLOOKUP("x",'[1]pravidla turnaje'!$A$31:$D$58,4,0)/60/24))</f>
        <v>6.9444444444444441E-3</v>
      </c>
      <c r="BE11" s="57"/>
      <c r="BF11" s="57"/>
      <c r="BJ11" s="58"/>
      <c r="BK11" s="58"/>
    </row>
    <row r="12" spans="1:63" ht="22.5" customHeight="1" x14ac:dyDescent="0.25">
      <c r="A12" s="38">
        <f t="shared" si="1"/>
        <v>20</v>
      </c>
      <c r="B12" s="38">
        <f t="shared" si="1"/>
        <v>20</v>
      </c>
      <c r="C12" s="38">
        <f t="shared" si="2"/>
        <v>20</v>
      </c>
      <c r="D12" s="39" t="str">
        <f t="shared" si="3"/>
        <v>26_27</v>
      </c>
      <c r="E12" s="40" t="str">
        <f t="shared" si="4"/>
        <v>N</v>
      </c>
      <c r="F12" s="59">
        <v>27</v>
      </c>
      <c r="G12" s="59">
        <v>26</v>
      </c>
      <c r="H12" s="38" t="str">
        <f t="shared" si="0"/>
        <v/>
      </c>
      <c r="I12" s="39" t="str">
        <f t="shared" si="0"/>
        <v/>
      </c>
      <c r="J12" s="42" t="str">
        <f>VLOOKUP(F12,[1]Tabulka!$B$4:$Q$239,16,0)</f>
        <v/>
      </c>
      <c r="K12" s="39" t="str">
        <f>VLOOKUP(G12,[1]Tabulka!$B$4:$Q$239,16,0)</f>
        <v/>
      </c>
      <c r="L12" s="42">
        <f>IF($E12="N",'[1]pravidla turnaje'!$A$6,IF($H12&gt;$I12,IF(OR($W12="PP",W12="SN"),'[1]pravidla turnaje'!$A$3,'[1]pravidla turnaje'!$A$2),IF($H12&lt;$I12,IF(OR($W12="PP",W12="SN"),'[1]pravidla turnaje'!$A$5,'[1]pravidla turnaje'!$A$6),'[1]pravidla turnaje'!$A$4)))</f>
        <v>0</v>
      </c>
      <c r="M12" s="39">
        <f>IF($E12="N",'[1]pravidla turnaje'!$A$6,IF($H12&lt;$I12,IF(OR($W12="PP",$W12="SN"),'[1]pravidla turnaje'!$A$3,'[1]pravidla turnaje'!$A$2),IF($H12&gt;$I12,IF(OR($W12="PP",$W12="SN"),'[1]pravidla turnaje'!$A$5,'[1]pravidla turnaje'!$A$6),'[1]pravidla turnaje'!$A$4)))</f>
        <v>0</v>
      </c>
      <c r="N12" s="42">
        <f t="shared" si="5"/>
        <v>27</v>
      </c>
      <c r="O12" s="43">
        <f t="shared" si="5"/>
        <v>26</v>
      </c>
      <c r="P12" s="44" t="str">
        <f>VLOOKUP($C12,'[1]pravidla turnaje'!$A$64:$B$83,2,0)</f>
        <v>B</v>
      </c>
      <c r="Q12" s="45" t="str">
        <f t="shared" si="6"/>
        <v>09:50 - 10:00</v>
      </c>
      <c r="R12" s="45" t="s">
        <v>42</v>
      </c>
      <c r="S12" s="46" t="str">
        <f>IFERROR(VLOOKUP(F12,[1]Tabulka!$B$4:$C$239,2,0),"")</f>
        <v>Kindl/ 
Kotoun</v>
      </c>
      <c r="T12" s="46" t="str">
        <f>IFERROR(VLOOKUP(G12,[1]Tabulka!$B$4:$C$239,2,0),"")</f>
        <v>Křenek/ 
Körber</v>
      </c>
      <c r="U12" s="47"/>
      <c r="V12" s="48"/>
      <c r="W12" s="49"/>
      <c r="X12" s="50"/>
      <c r="Y12" s="51"/>
      <c r="Z12" s="50"/>
      <c r="AA12" s="51"/>
      <c r="AB12" s="52" t="s">
        <v>33</v>
      </c>
      <c r="AC12" s="53" t="str">
        <f t="shared" si="7"/>
        <v>B3</v>
      </c>
      <c r="AD12" s="54">
        <f>COUNTIF($AB$3:$AB12,AB12)</f>
        <v>3</v>
      </c>
      <c r="AE12" s="55">
        <f>IF(AD12=1,'[1]pravidla turnaje'!$C$60,VLOOKUP(CONCATENATE(AB12,AD12-1),$AC$2:$AF11,3,0)+VLOOKUP(CONCATENATE(AB12,AD12-1),$AC$2:$AF11,4,0))</f>
        <v>0.40972222222222215</v>
      </c>
      <c r="AF12" s="56">
        <f>IF($E12="",('[1]pravidla turnaje'!#REF!/24/60),(VLOOKUP("x",'[1]pravidla turnaje'!$A$31:$D$58,4,0)/60/24))</f>
        <v>6.9444444444444441E-3</v>
      </c>
      <c r="BE12" s="57"/>
      <c r="BF12" s="57"/>
      <c r="BJ12" s="58"/>
      <c r="BK12" s="58"/>
    </row>
    <row r="13" spans="1:63" ht="22.5" customHeight="1" x14ac:dyDescent="0.25">
      <c r="A13" s="38">
        <f t="shared" si="1"/>
        <v>30</v>
      </c>
      <c r="B13" s="38">
        <f t="shared" si="1"/>
        <v>30</v>
      </c>
      <c r="C13" s="38">
        <f t="shared" si="2"/>
        <v>30</v>
      </c>
      <c r="D13" s="39" t="str">
        <f t="shared" si="3"/>
        <v>36_37</v>
      </c>
      <c r="E13" s="40" t="str">
        <f t="shared" si="4"/>
        <v>N</v>
      </c>
      <c r="F13" s="60">
        <v>37</v>
      </c>
      <c r="G13" s="60">
        <v>36</v>
      </c>
      <c r="H13" s="38" t="str">
        <f t="shared" si="0"/>
        <v/>
      </c>
      <c r="I13" s="39" t="str">
        <f t="shared" si="0"/>
        <v/>
      </c>
      <c r="J13" s="42" t="str">
        <f>VLOOKUP(F13,[1]Tabulka!$B$4:$Q$239,16,0)</f>
        <v/>
      </c>
      <c r="K13" s="39" t="str">
        <f>VLOOKUP(G13,[1]Tabulka!$B$4:$Q$239,16,0)</f>
        <v/>
      </c>
      <c r="L13" s="42">
        <f>IF($E13="N",'[1]pravidla turnaje'!$A$6,IF($H13&gt;$I13,IF(OR($W13="PP",W13="SN"),'[1]pravidla turnaje'!$A$3,'[1]pravidla turnaje'!$A$2),IF($H13&lt;$I13,IF(OR($W13="PP",W13="SN"),'[1]pravidla turnaje'!$A$5,'[1]pravidla turnaje'!$A$6),'[1]pravidla turnaje'!$A$4)))</f>
        <v>0</v>
      </c>
      <c r="M13" s="39">
        <f>IF($E13="N",'[1]pravidla turnaje'!$A$6,IF($H13&lt;$I13,IF(OR($W13="PP",$W13="SN"),'[1]pravidla turnaje'!$A$3,'[1]pravidla turnaje'!$A$2),IF($H13&gt;$I13,IF(OR($W13="PP",$W13="SN"),'[1]pravidla turnaje'!$A$5,'[1]pravidla turnaje'!$A$6),'[1]pravidla turnaje'!$A$4)))</f>
        <v>0</v>
      </c>
      <c r="N13" s="42">
        <f t="shared" si="5"/>
        <v>37</v>
      </c>
      <c r="O13" s="43">
        <f t="shared" si="5"/>
        <v>36</v>
      </c>
      <c r="P13" s="44" t="str">
        <f>VLOOKUP($C13,'[1]pravidla turnaje'!$A$64:$B$83,2,0)</f>
        <v>C</v>
      </c>
      <c r="Q13" s="45" t="str">
        <f t="shared" si="6"/>
        <v>09:50 - 10:00</v>
      </c>
      <c r="R13" s="45" t="s">
        <v>43</v>
      </c>
      <c r="S13" s="46" t="str">
        <f>IFERROR(VLOOKUP(F13,[1]Tabulka!$B$4:$C$239,2,0),"")</f>
        <v>Formánek/ 
Zuska</v>
      </c>
      <c r="T13" s="46" t="str">
        <f>IFERROR(VLOOKUP(G13,[1]Tabulka!$B$4:$C$239,2,0),"")</f>
        <v>Hněvkovský/ 
Šárka</v>
      </c>
      <c r="U13" s="47"/>
      <c r="V13" s="48"/>
      <c r="W13" s="49"/>
      <c r="X13" s="50"/>
      <c r="Y13" s="51"/>
      <c r="Z13" s="50"/>
      <c r="AA13" s="51"/>
      <c r="AB13" s="52" t="s">
        <v>35</v>
      </c>
      <c r="AC13" s="53" t="str">
        <f t="shared" si="7"/>
        <v>C3</v>
      </c>
      <c r="AD13" s="54">
        <f>COUNTIF($AB$3:$AB13,AB13)</f>
        <v>3</v>
      </c>
      <c r="AE13" s="55">
        <f>IF(AD13=1,'[1]pravidla turnaje'!$C$60,VLOOKUP(CONCATENATE(AB13,AD13-1),$AC$2:$AF12,3,0)+VLOOKUP(CONCATENATE(AB13,AD13-1),$AC$2:$AF12,4,0))</f>
        <v>0.40972222222222215</v>
      </c>
      <c r="AF13" s="56">
        <f>IF($E13="",('[1]pravidla turnaje'!#REF!/24/60),(VLOOKUP("x",'[1]pravidla turnaje'!$A$31:$D$58,4,0)/60/24))</f>
        <v>6.9444444444444441E-3</v>
      </c>
      <c r="BE13" s="57"/>
      <c r="BF13" s="57"/>
      <c r="BJ13" s="58"/>
      <c r="BK13" s="58"/>
    </row>
    <row r="14" spans="1:63" ht="22.5" customHeight="1" x14ac:dyDescent="0.25">
      <c r="A14" s="38">
        <f t="shared" si="1"/>
        <v>40</v>
      </c>
      <c r="B14" s="38">
        <f t="shared" si="1"/>
        <v>40</v>
      </c>
      <c r="C14" s="38">
        <f t="shared" si="2"/>
        <v>40</v>
      </c>
      <c r="D14" s="39" t="str">
        <f t="shared" si="3"/>
        <v>46_47</v>
      </c>
      <c r="E14" s="40" t="str">
        <f t="shared" si="4"/>
        <v>N</v>
      </c>
      <c r="F14" s="61">
        <v>47</v>
      </c>
      <c r="G14" s="61">
        <v>46</v>
      </c>
      <c r="H14" s="38" t="str">
        <f t="shared" si="0"/>
        <v/>
      </c>
      <c r="I14" s="39" t="str">
        <f t="shared" si="0"/>
        <v/>
      </c>
      <c r="J14" s="42" t="str">
        <f>VLOOKUP(F14,[1]Tabulka!$B$4:$Q$239,16,0)</f>
        <v/>
      </c>
      <c r="K14" s="39" t="str">
        <f>VLOOKUP(G14,[1]Tabulka!$B$4:$Q$239,16,0)</f>
        <v/>
      </c>
      <c r="L14" s="42">
        <f>IF($E14="N",'[1]pravidla turnaje'!$A$6,IF($H14&gt;$I14,IF(OR($W14="PP",W14="SN"),'[1]pravidla turnaje'!$A$3,'[1]pravidla turnaje'!$A$2),IF($H14&lt;$I14,IF(OR($W14="PP",W14="SN"),'[1]pravidla turnaje'!$A$5,'[1]pravidla turnaje'!$A$6),'[1]pravidla turnaje'!$A$4)))</f>
        <v>0</v>
      </c>
      <c r="M14" s="39">
        <f>IF($E14="N",'[1]pravidla turnaje'!$A$6,IF($H14&lt;$I14,IF(OR($W14="PP",$W14="SN"),'[1]pravidla turnaje'!$A$3,'[1]pravidla turnaje'!$A$2),IF($H14&gt;$I14,IF(OR($W14="PP",$W14="SN"),'[1]pravidla turnaje'!$A$5,'[1]pravidla turnaje'!$A$6),'[1]pravidla turnaje'!$A$4)))</f>
        <v>0</v>
      </c>
      <c r="N14" s="42">
        <f t="shared" si="5"/>
        <v>47</v>
      </c>
      <c r="O14" s="43">
        <f t="shared" si="5"/>
        <v>46</v>
      </c>
      <c r="P14" s="44" t="str">
        <f>VLOOKUP($C14,'[1]pravidla turnaje'!$A$64:$B$83,2,0)</f>
        <v>D</v>
      </c>
      <c r="Q14" s="45" t="str">
        <f t="shared" si="6"/>
        <v>09:50 - 10:00</v>
      </c>
      <c r="R14" s="45" t="s">
        <v>44</v>
      </c>
      <c r="S14" s="46" t="str">
        <f>IFERROR(VLOOKUP(F14,[1]Tabulka!$B$4:$C$239,2,0),"")</f>
        <v>Černý/ 
Novotný</v>
      </c>
      <c r="T14" s="46" t="str">
        <f>IFERROR(VLOOKUP(G14,[1]Tabulka!$B$4:$C$239,2,0),"")</f>
        <v>Vojta/ 
Hynek</v>
      </c>
      <c r="U14" s="47"/>
      <c r="V14" s="48"/>
      <c r="W14" s="49"/>
      <c r="X14" s="50"/>
      <c r="Y14" s="51"/>
      <c r="Z14" s="50"/>
      <c r="AA14" s="51"/>
      <c r="AB14" s="52" t="s">
        <v>5</v>
      </c>
      <c r="AC14" s="53" t="str">
        <f t="shared" si="7"/>
        <v>D3</v>
      </c>
      <c r="AD14" s="54">
        <f>COUNTIF($AB$3:$AB14,AB14)</f>
        <v>3</v>
      </c>
      <c r="AE14" s="55">
        <f>IF(AD14=1,'[1]pravidla turnaje'!$C$60,VLOOKUP(CONCATENATE(AB14,AD14-1),$AC$2:$AF13,3,0)+VLOOKUP(CONCATENATE(AB14,AD14-1),$AC$2:$AF13,4,0))</f>
        <v>0.40972222222222215</v>
      </c>
      <c r="AF14" s="56">
        <f>IF($E14="",('[1]pravidla turnaje'!#REF!/24/60),(VLOOKUP("x",'[1]pravidla turnaje'!$A$31:$D$58,4,0)/60/24))</f>
        <v>6.9444444444444441E-3</v>
      </c>
      <c r="BE14" s="57"/>
      <c r="BF14" s="57"/>
      <c r="BJ14" s="58"/>
      <c r="BK14" s="58"/>
    </row>
    <row r="15" spans="1:63" ht="22.5" customHeight="1" x14ac:dyDescent="0.25">
      <c r="A15" s="38">
        <f t="shared" si="1"/>
        <v>50</v>
      </c>
      <c r="B15" s="38">
        <f t="shared" si="1"/>
        <v>50</v>
      </c>
      <c r="C15" s="38">
        <f t="shared" si="2"/>
        <v>50</v>
      </c>
      <c r="D15" s="39" t="str">
        <f t="shared" si="3"/>
        <v>51_52</v>
      </c>
      <c r="E15" s="40" t="str">
        <f t="shared" si="4"/>
        <v>N</v>
      </c>
      <c r="F15" s="62">
        <v>51</v>
      </c>
      <c r="G15" s="62">
        <v>52</v>
      </c>
      <c r="H15" s="38" t="str">
        <f t="shared" si="0"/>
        <v/>
      </c>
      <c r="I15" s="39" t="str">
        <f t="shared" si="0"/>
        <v/>
      </c>
      <c r="J15" s="42" t="str">
        <f>VLOOKUP(F15,[1]Tabulka!$B$4:$Q$239,16,0)</f>
        <v/>
      </c>
      <c r="K15" s="39" t="str">
        <f>VLOOKUP(G15,[1]Tabulka!$B$4:$Q$239,16,0)</f>
        <v/>
      </c>
      <c r="L15" s="42">
        <f>IF($E15="N",'[1]pravidla turnaje'!$A$6,IF($H15&gt;$I15,IF(OR($W15="PP",W15="SN"),'[1]pravidla turnaje'!$A$3,'[1]pravidla turnaje'!$A$2),IF($H15&lt;$I15,IF(OR($W15="PP",W15="SN"),'[1]pravidla turnaje'!$A$5,'[1]pravidla turnaje'!$A$6),'[1]pravidla turnaje'!$A$4)))</f>
        <v>0</v>
      </c>
      <c r="M15" s="39">
        <f>IF($E15="N",'[1]pravidla turnaje'!$A$6,IF($H15&lt;$I15,IF(OR($W15="PP",$W15="SN"),'[1]pravidla turnaje'!$A$3,'[1]pravidla turnaje'!$A$2),IF($H15&gt;$I15,IF(OR($W15="PP",$W15="SN"),'[1]pravidla turnaje'!$A$5,'[1]pravidla turnaje'!$A$6),'[1]pravidla turnaje'!$A$4)))</f>
        <v>0</v>
      </c>
      <c r="N15" s="42">
        <f t="shared" si="5"/>
        <v>51</v>
      </c>
      <c r="O15" s="43">
        <f t="shared" si="5"/>
        <v>52</v>
      </c>
      <c r="P15" s="44" t="str">
        <f>VLOOKUP($C15,'[1]pravidla turnaje'!$A$64:$B$83,2,0)</f>
        <v>E</v>
      </c>
      <c r="Q15" s="45" t="str">
        <f t="shared" si="6"/>
        <v>10:00 - 10:10</v>
      </c>
      <c r="R15" s="45" t="s">
        <v>45</v>
      </c>
      <c r="S15" s="46" t="str">
        <f>IFERROR(VLOOKUP(F15,[1]Tabulka!$B$4:$C$239,2,0),"")</f>
        <v>Haspeklo/ 
Horáček</v>
      </c>
      <c r="T15" s="46" t="str">
        <f>IFERROR(VLOOKUP(G15,[1]Tabulka!$B$4:$C$239,2,0),"")</f>
        <v>Zeman/ 
Stojka</v>
      </c>
      <c r="U15" s="47"/>
      <c r="V15" s="48"/>
      <c r="W15" s="49"/>
      <c r="X15" s="50"/>
      <c r="Y15" s="51"/>
      <c r="Z15" s="50"/>
      <c r="AA15" s="51"/>
      <c r="AB15" s="52" t="s">
        <v>31</v>
      </c>
      <c r="AC15" s="53" t="str">
        <f t="shared" si="7"/>
        <v>A4</v>
      </c>
      <c r="AD15" s="54">
        <f>COUNTIF($AB$3:$AB15,AB15)</f>
        <v>4</v>
      </c>
      <c r="AE15" s="55">
        <f>IF(AD15=1,'[1]pravidla turnaje'!$C$60,VLOOKUP(CONCATENATE(AB15,AD15-1),$AC$2:$AF14,3,0)+VLOOKUP(CONCATENATE(AB15,AD15-1),$AC$2:$AF14,4,0))</f>
        <v>0.41666666666666657</v>
      </c>
      <c r="AF15" s="56">
        <f>IF($E15="",('[1]pravidla turnaje'!#REF!/24/60),(VLOOKUP("x",'[1]pravidla turnaje'!$A$31:$D$58,4,0)/60/24))</f>
        <v>6.9444444444444441E-3</v>
      </c>
      <c r="BE15" s="57"/>
      <c r="BF15" s="57"/>
      <c r="BJ15" s="58"/>
      <c r="BK15" s="58"/>
    </row>
    <row r="16" spans="1:63" ht="22.5" customHeight="1" x14ac:dyDescent="0.25">
      <c r="A16" s="38">
        <f t="shared" si="1"/>
        <v>60</v>
      </c>
      <c r="B16" s="38">
        <f t="shared" si="1"/>
        <v>60</v>
      </c>
      <c r="C16" s="38">
        <f t="shared" si="2"/>
        <v>60</v>
      </c>
      <c r="D16" s="39" t="str">
        <f t="shared" si="3"/>
        <v>61_62</v>
      </c>
      <c r="E16" s="40" t="str">
        <f t="shared" si="4"/>
        <v>N</v>
      </c>
      <c r="F16" s="63">
        <v>61</v>
      </c>
      <c r="G16" s="63">
        <v>62</v>
      </c>
      <c r="H16" s="38" t="str">
        <f t="shared" si="0"/>
        <v/>
      </c>
      <c r="I16" s="39" t="str">
        <f t="shared" si="0"/>
        <v/>
      </c>
      <c r="J16" s="42" t="str">
        <f>VLOOKUP(F16,[1]Tabulka!$B$4:$Q$239,16,0)</f>
        <v/>
      </c>
      <c r="K16" s="39" t="str">
        <f>VLOOKUP(G16,[1]Tabulka!$B$4:$Q$239,16,0)</f>
        <v/>
      </c>
      <c r="L16" s="42">
        <f>IF($E16="N",'[1]pravidla turnaje'!$A$6,IF($H16&gt;$I16,IF(OR($W16="PP",W16="SN"),'[1]pravidla turnaje'!$A$3,'[1]pravidla turnaje'!$A$2),IF($H16&lt;$I16,IF(OR($W16="PP",W16="SN"),'[1]pravidla turnaje'!$A$5,'[1]pravidla turnaje'!$A$6),'[1]pravidla turnaje'!$A$4)))</f>
        <v>0</v>
      </c>
      <c r="M16" s="39">
        <f>IF($E16="N",'[1]pravidla turnaje'!$A$6,IF($H16&lt;$I16,IF(OR($W16="PP",$W16="SN"),'[1]pravidla turnaje'!$A$3,'[1]pravidla turnaje'!$A$2),IF($H16&gt;$I16,IF(OR($W16="PP",$W16="SN"),'[1]pravidla turnaje'!$A$5,'[1]pravidla turnaje'!$A$6),'[1]pravidla turnaje'!$A$4)))</f>
        <v>0</v>
      </c>
      <c r="N16" s="42">
        <f t="shared" si="5"/>
        <v>61</v>
      </c>
      <c r="O16" s="43">
        <f t="shared" si="5"/>
        <v>62</v>
      </c>
      <c r="P16" s="44" t="str">
        <f>VLOOKUP($C16,'[1]pravidla turnaje'!$A$64:$B$83,2,0)</f>
        <v>F</v>
      </c>
      <c r="Q16" s="45" t="str">
        <f t="shared" si="6"/>
        <v>10:00 - 10:10</v>
      </c>
      <c r="R16" s="45" t="s">
        <v>46</v>
      </c>
      <c r="S16" s="46" t="str">
        <f>IFERROR(VLOOKUP(F16,[1]Tabulka!$B$4:$C$239,2,0),"")</f>
        <v>Fejfar/ 
Čáp</v>
      </c>
      <c r="T16" s="46" t="str">
        <f>IFERROR(VLOOKUP(G16,[1]Tabulka!$B$4:$C$239,2,0),"")</f>
        <v>Marvánek/ 
Černý</v>
      </c>
      <c r="U16" s="47"/>
      <c r="V16" s="48"/>
      <c r="W16" s="49"/>
      <c r="X16" s="50"/>
      <c r="Y16" s="51"/>
      <c r="Z16" s="50"/>
      <c r="AA16" s="51"/>
      <c r="AB16" s="52" t="s">
        <v>33</v>
      </c>
      <c r="AC16" s="53" t="str">
        <f t="shared" si="7"/>
        <v>B4</v>
      </c>
      <c r="AD16" s="54">
        <f>COUNTIF($AB$3:$AB16,AB16)</f>
        <v>4</v>
      </c>
      <c r="AE16" s="55">
        <f>IF(AD16=1,'[1]pravidla turnaje'!$C$60,VLOOKUP(CONCATENATE(AB16,AD16-1),$AC$2:$AF15,3,0)+VLOOKUP(CONCATENATE(AB16,AD16-1),$AC$2:$AF15,4,0))</f>
        <v>0.41666666666666657</v>
      </c>
      <c r="AF16" s="56">
        <f>IF($E16="",('[1]pravidla turnaje'!#REF!/24/60),(VLOOKUP("x",'[1]pravidla turnaje'!$A$31:$D$58,4,0)/60/24))</f>
        <v>6.9444444444444441E-3</v>
      </c>
      <c r="BE16" s="57"/>
      <c r="BF16" s="57"/>
      <c r="BJ16" s="58"/>
      <c r="BK16" s="58"/>
    </row>
    <row r="17" spans="1:63" ht="22.5" customHeight="1" x14ac:dyDescent="0.25">
      <c r="A17" s="38">
        <f t="shared" si="1"/>
        <v>70</v>
      </c>
      <c r="B17" s="38">
        <f t="shared" si="1"/>
        <v>70</v>
      </c>
      <c r="C17" s="38">
        <f t="shared" si="2"/>
        <v>70</v>
      </c>
      <c r="D17" s="39" t="str">
        <f t="shared" si="3"/>
        <v>71_72</v>
      </c>
      <c r="E17" s="40" t="str">
        <f t="shared" si="4"/>
        <v>N</v>
      </c>
      <c r="F17" s="64">
        <v>71</v>
      </c>
      <c r="G17" s="64">
        <v>72</v>
      </c>
      <c r="H17" s="38" t="str">
        <f t="shared" si="0"/>
        <v/>
      </c>
      <c r="I17" s="39" t="str">
        <f t="shared" si="0"/>
        <v/>
      </c>
      <c r="J17" s="42" t="str">
        <f>VLOOKUP(F17,[1]Tabulka!$B$4:$Q$239,16,0)</f>
        <v/>
      </c>
      <c r="K17" s="39" t="str">
        <f>VLOOKUP(G17,[1]Tabulka!$B$4:$Q$239,16,0)</f>
        <v/>
      </c>
      <c r="L17" s="42">
        <f>IF($E17="N",'[1]pravidla turnaje'!$A$6,IF($H17&gt;$I17,IF(OR($W17="PP",W17="SN"),'[1]pravidla turnaje'!$A$3,'[1]pravidla turnaje'!$A$2),IF($H17&lt;$I17,IF(OR($W17="PP",W17="SN"),'[1]pravidla turnaje'!$A$5,'[1]pravidla turnaje'!$A$6),'[1]pravidla turnaje'!$A$4)))</f>
        <v>0</v>
      </c>
      <c r="M17" s="39">
        <f>IF($E17="N",'[1]pravidla turnaje'!$A$6,IF($H17&lt;$I17,IF(OR($W17="PP",$W17="SN"),'[1]pravidla turnaje'!$A$3,'[1]pravidla turnaje'!$A$2),IF($H17&gt;$I17,IF(OR($W17="PP",$W17="SN"),'[1]pravidla turnaje'!$A$5,'[1]pravidla turnaje'!$A$6),'[1]pravidla turnaje'!$A$4)))</f>
        <v>0</v>
      </c>
      <c r="N17" s="42">
        <f t="shared" si="5"/>
        <v>71</v>
      </c>
      <c r="O17" s="43">
        <f t="shared" si="5"/>
        <v>72</v>
      </c>
      <c r="P17" s="44" t="str">
        <f>VLOOKUP($C17,'[1]pravidla turnaje'!$A$64:$B$83,2,0)</f>
        <v>G</v>
      </c>
      <c r="Q17" s="45" t="str">
        <f t="shared" si="6"/>
        <v>10:00 - 10:10</v>
      </c>
      <c r="R17" s="45" t="s">
        <v>47</v>
      </c>
      <c r="S17" s="46" t="str">
        <f>IFERROR(VLOOKUP(F17,[1]Tabulka!$B$4:$C$239,2,0),"")</f>
        <v>Rus/ 
Draský</v>
      </c>
      <c r="T17" s="46" t="str">
        <f>IFERROR(VLOOKUP(G17,[1]Tabulka!$B$4:$C$239,2,0),"")</f>
        <v>Švácha/ 
Voňka</v>
      </c>
      <c r="U17" s="47"/>
      <c r="V17" s="48"/>
      <c r="W17" s="49"/>
      <c r="X17" s="50"/>
      <c r="Y17" s="51"/>
      <c r="Z17" s="50"/>
      <c r="AA17" s="51"/>
      <c r="AB17" s="52" t="s">
        <v>35</v>
      </c>
      <c r="AC17" s="53" t="str">
        <f t="shared" si="7"/>
        <v>C4</v>
      </c>
      <c r="AD17" s="54">
        <f>COUNTIF($AB$3:$AB17,AB17)</f>
        <v>4</v>
      </c>
      <c r="AE17" s="55">
        <f>IF(AD17=1,'[1]pravidla turnaje'!$C$60,VLOOKUP(CONCATENATE(AB17,AD17-1),$AC$2:$AF16,3,0)+VLOOKUP(CONCATENATE(AB17,AD17-1),$AC$2:$AF16,4,0))</f>
        <v>0.41666666666666657</v>
      </c>
      <c r="AF17" s="56">
        <f>IF($E17="",('[1]pravidla turnaje'!#REF!/24/60),(VLOOKUP("x",'[1]pravidla turnaje'!$A$31:$D$58,4,0)/60/24))</f>
        <v>6.9444444444444441E-3</v>
      </c>
      <c r="BE17" s="57"/>
      <c r="BF17" s="57"/>
      <c r="BJ17" s="58"/>
      <c r="BK17" s="58"/>
    </row>
    <row r="18" spans="1:63" ht="22.5" customHeight="1" x14ac:dyDescent="0.25">
      <c r="A18" s="38">
        <f t="shared" si="1"/>
        <v>80</v>
      </c>
      <c r="B18" s="38">
        <f t="shared" si="1"/>
        <v>80</v>
      </c>
      <c r="C18" s="38">
        <f t="shared" si="2"/>
        <v>80</v>
      </c>
      <c r="D18" s="39" t="str">
        <f t="shared" si="3"/>
        <v>81_82</v>
      </c>
      <c r="E18" s="40" t="str">
        <f t="shared" si="4"/>
        <v>N</v>
      </c>
      <c r="F18" s="65">
        <v>81</v>
      </c>
      <c r="G18" s="65">
        <v>82</v>
      </c>
      <c r="H18" s="38" t="str">
        <f t="shared" si="0"/>
        <v/>
      </c>
      <c r="I18" s="39" t="str">
        <f t="shared" si="0"/>
        <v/>
      </c>
      <c r="J18" s="42" t="str">
        <f>VLOOKUP(F18,[1]Tabulka!$B$4:$Q$239,16,0)</f>
        <v/>
      </c>
      <c r="K18" s="39" t="str">
        <f>VLOOKUP(G18,[1]Tabulka!$B$4:$Q$239,16,0)</f>
        <v/>
      </c>
      <c r="L18" s="42">
        <f>IF($E18="N",'[1]pravidla turnaje'!$A$6,IF($H18&gt;$I18,IF(OR($W18="PP",W18="SN"),'[1]pravidla turnaje'!$A$3,'[1]pravidla turnaje'!$A$2),IF($H18&lt;$I18,IF(OR($W18="PP",W18="SN"),'[1]pravidla turnaje'!$A$5,'[1]pravidla turnaje'!$A$6),'[1]pravidla turnaje'!$A$4)))</f>
        <v>0</v>
      </c>
      <c r="M18" s="39">
        <f>IF($E18="N",'[1]pravidla turnaje'!$A$6,IF($H18&lt;$I18,IF(OR($W18="PP",$W18="SN"),'[1]pravidla turnaje'!$A$3,'[1]pravidla turnaje'!$A$2),IF($H18&gt;$I18,IF(OR($W18="PP",$W18="SN"),'[1]pravidla turnaje'!$A$5,'[1]pravidla turnaje'!$A$6),'[1]pravidla turnaje'!$A$4)))</f>
        <v>0</v>
      </c>
      <c r="N18" s="42">
        <f t="shared" si="5"/>
        <v>81</v>
      </c>
      <c r="O18" s="43">
        <f t="shared" si="5"/>
        <v>82</v>
      </c>
      <c r="P18" s="44" t="str">
        <f>VLOOKUP($C18,'[1]pravidla turnaje'!$A$64:$B$83,2,0)</f>
        <v>H</v>
      </c>
      <c r="Q18" s="45" t="str">
        <f t="shared" si="6"/>
        <v>10:00 - 10:10</v>
      </c>
      <c r="R18" s="45" t="s">
        <v>48</v>
      </c>
      <c r="S18" s="46" t="str">
        <f>IFERROR(VLOOKUP(F18,[1]Tabulka!$B$4:$C$239,2,0),"")</f>
        <v>Kolstrunk/ 
Kvapil</v>
      </c>
      <c r="T18" s="46" t="str">
        <f>IFERROR(VLOOKUP(G18,[1]Tabulka!$B$4:$C$239,2,0),"")</f>
        <v>Skála/ 
Lenko</v>
      </c>
      <c r="U18" s="47"/>
      <c r="V18" s="48"/>
      <c r="W18" s="49"/>
      <c r="X18" s="50"/>
      <c r="Y18" s="51"/>
      <c r="Z18" s="50"/>
      <c r="AA18" s="51"/>
      <c r="AB18" s="52" t="s">
        <v>5</v>
      </c>
      <c r="AC18" s="53" t="str">
        <f t="shared" si="7"/>
        <v>D4</v>
      </c>
      <c r="AD18" s="54">
        <f>COUNTIF($AB$3:$AB18,AB18)</f>
        <v>4</v>
      </c>
      <c r="AE18" s="55">
        <f>IF(AD18=1,'[1]pravidla turnaje'!$C$60,VLOOKUP(CONCATENATE(AB18,AD18-1),$AC$2:$AF17,3,0)+VLOOKUP(CONCATENATE(AB18,AD18-1),$AC$2:$AF17,4,0))</f>
        <v>0.41666666666666657</v>
      </c>
      <c r="AF18" s="56">
        <f>IF($E18="",('[1]pravidla turnaje'!#REF!/24/60),(VLOOKUP("x",'[1]pravidla turnaje'!$A$31:$D$58,4,0)/60/24))</f>
        <v>6.9444444444444441E-3</v>
      </c>
      <c r="BE18" s="57"/>
      <c r="BF18" s="57"/>
      <c r="BJ18" s="58"/>
      <c r="BK18" s="58"/>
    </row>
    <row r="19" spans="1:63" ht="22.5" customHeight="1" x14ac:dyDescent="0.25">
      <c r="A19" s="38">
        <f t="shared" si="1"/>
        <v>50</v>
      </c>
      <c r="B19" s="38">
        <f t="shared" si="1"/>
        <v>50</v>
      </c>
      <c r="C19" s="38">
        <f t="shared" si="2"/>
        <v>50</v>
      </c>
      <c r="D19" s="39" t="str">
        <f t="shared" si="3"/>
        <v>53_55</v>
      </c>
      <c r="E19" s="40" t="str">
        <f t="shared" si="4"/>
        <v>N</v>
      </c>
      <c r="F19" s="62">
        <v>53</v>
      </c>
      <c r="G19" s="62">
        <v>55</v>
      </c>
      <c r="H19" s="38" t="str">
        <f t="shared" si="0"/>
        <v/>
      </c>
      <c r="I19" s="39" t="str">
        <f t="shared" si="0"/>
        <v/>
      </c>
      <c r="J19" s="42" t="str">
        <f>VLOOKUP(F19,[1]Tabulka!$B$4:$Q$239,16,0)</f>
        <v/>
      </c>
      <c r="K19" s="39" t="str">
        <f>VLOOKUP(G19,[1]Tabulka!$B$4:$Q$239,16,0)</f>
        <v/>
      </c>
      <c r="L19" s="42">
        <f>IF($E19="N",'[1]pravidla turnaje'!$A$6,IF($H19&gt;$I19,IF(OR($W19="PP",W19="SN"),'[1]pravidla turnaje'!$A$3,'[1]pravidla turnaje'!$A$2),IF($H19&lt;$I19,IF(OR($W19="PP",W19="SN"),'[1]pravidla turnaje'!$A$5,'[1]pravidla turnaje'!$A$6),'[1]pravidla turnaje'!$A$4)))</f>
        <v>0</v>
      </c>
      <c r="M19" s="39">
        <f>IF($E19="N",'[1]pravidla turnaje'!$A$6,IF($H19&lt;$I19,IF(OR($W19="PP",$W19="SN"),'[1]pravidla turnaje'!$A$3,'[1]pravidla turnaje'!$A$2),IF($H19&gt;$I19,IF(OR($W19="PP",$W19="SN"),'[1]pravidla turnaje'!$A$5,'[1]pravidla turnaje'!$A$6),'[1]pravidla turnaje'!$A$4)))</f>
        <v>0</v>
      </c>
      <c r="N19" s="42">
        <f t="shared" si="5"/>
        <v>53</v>
      </c>
      <c r="O19" s="43">
        <f t="shared" si="5"/>
        <v>55</v>
      </c>
      <c r="P19" s="44" t="str">
        <f>VLOOKUP($C19,'[1]pravidla turnaje'!$A$64:$B$83,2,0)</f>
        <v>E</v>
      </c>
      <c r="Q19" s="45" t="str">
        <f t="shared" si="6"/>
        <v>10:10 - 10:20</v>
      </c>
      <c r="R19" s="45" t="s">
        <v>49</v>
      </c>
      <c r="S19" s="46" t="str">
        <f>IFERROR(VLOOKUP(F19,[1]Tabulka!$B$4:$C$239,2,0),"")</f>
        <v>Svatek/ 
Heczko</v>
      </c>
      <c r="T19" s="46" t="str">
        <f>IFERROR(VLOOKUP(G19,[1]Tabulka!$B$4:$C$239,2,0),"")</f>
        <v>Ivory/ 
Rychlý</v>
      </c>
      <c r="U19" s="47"/>
      <c r="V19" s="48"/>
      <c r="W19" s="49"/>
      <c r="X19" s="50"/>
      <c r="Y19" s="51"/>
      <c r="Z19" s="50"/>
      <c r="AA19" s="51"/>
      <c r="AB19" s="52" t="s">
        <v>31</v>
      </c>
      <c r="AC19" s="53" t="str">
        <f t="shared" si="7"/>
        <v>A5</v>
      </c>
      <c r="AD19" s="54">
        <f>COUNTIF($AB$3:$AB19,AB19)</f>
        <v>5</v>
      </c>
      <c r="AE19" s="55">
        <f>IF(AD19=1,'[1]pravidla turnaje'!$C$60,VLOOKUP(CONCATENATE(AB19,AD19-1),$AC$2:$AF18,3,0)+VLOOKUP(CONCATENATE(AB19,AD19-1),$AC$2:$AF18,4,0))</f>
        <v>0.42361111111111099</v>
      </c>
      <c r="AF19" s="56">
        <f>IF($E19="",('[1]pravidla turnaje'!#REF!/24/60),(VLOOKUP("x",'[1]pravidla turnaje'!$A$31:$D$58,4,0)/60/24))</f>
        <v>6.9444444444444441E-3</v>
      </c>
      <c r="BE19" s="57"/>
      <c r="BF19" s="57"/>
      <c r="BJ19" s="58"/>
      <c r="BK19" s="58"/>
    </row>
    <row r="20" spans="1:63" ht="22.5" customHeight="1" x14ac:dyDescent="0.25">
      <c r="A20" s="38">
        <f t="shared" si="1"/>
        <v>60</v>
      </c>
      <c r="B20" s="38">
        <f t="shared" si="1"/>
        <v>60</v>
      </c>
      <c r="C20" s="38">
        <f t="shared" si="2"/>
        <v>60</v>
      </c>
      <c r="D20" s="39" t="str">
        <f t="shared" si="3"/>
        <v>63_65</v>
      </c>
      <c r="E20" s="40" t="str">
        <f t="shared" si="4"/>
        <v>N</v>
      </c>
      <c r="F20" s="63">
        <v>63</v>
      </c>
      <c r="G20" s="63">
        <v>65</v>
      </c>
      <c r="H20" s="38" t="str">
        <f t="shared" si="0"/>
        <v/>
      </c>
      <c r="I20" s="39" t="str">
        <f t="shared" si="0"/>
        <v/>
      </c>
      <c r="J20" s="42" t="str">
        <f>VLOOKUP(F20,[1]Tabulka!$B$4:$Q$239,16,0)</f>
        <v/>
      </c>
      <c r="K20" s="39" t="str">
        <f>VLOOKUP(G20,[1]Tabulka!$B$4:$Q$239,16,0)</f>
        <v/>
      </c>
      <c r="L20" s="42">
        <f>IF($E20="N",'[1]pravidla turnaje'!$A$6,IF($H20&gt;$I20,IF(OR($W20="PP",W20="SN"),'[1]pravidla turnaje'!$A$3,'[1]pravidla turnaje'!$A$2),IF($H20&lt;$I20,IF(OR($W20="PP",W20="SN"),'[1]pravidla turnaje'!$A$5,'[1]pravidla turnaje'!$A$6),'[1]pravidla turnaje'!$A$4)))</f>
        <v>0</v>
      </c>
      <c r="M20" s="39">
        <f>IF($E20="N",'[1]pravidla turnaje'!$A$6,IF($H20&lt;$I20,IF(OR($W20="PP",$W20="SN"),'[1]pravidla turnaje'!$A$3,'[1]pravidla turnaje'!$A$2),IF($H20&gt;$I20,IF(OR($W20="PP",$W20="SN"),'[1]pravidla turnaje'!$A$5,'[1]pravidla turnaje'!$A$6),'[1]pravidla turnaje'!$A$4)))</f>
        <v>0</v>
      </c>
      <c r="N20" s="42">
        <f t="shared" si="5"/>
        <v>63</v>
      </c>
      <c r="O20" s="43">
        <f t="shared" si="5"/>
        <v>65</v>
      </c>
      <c r="P20" s="44" t="str">
        <f>VLOOKUP($C20,'[1]pravidla turnaje'!$A$64:$B$83,2,0)</f>
        <v>F</v>
      </c>
      <c r="Q20" s="45" t="str">
        <f t="shared" si="6"/>
        <v>10:10 - 10:20</v>
      </c>
      <c r="R20" s="45" t="s">
        <v>50</v>
      </c>
      <c r="S20" s="46" t="str">
        <f>IFERROR(VLOOKUP(F20,[1]Tabulka!$B$4:$C$239,2,0),"")</f>
        <v>Šilínek/ 
Broža</v>
      </c>
      <c r="T20" s="46" t="str">
        <f>IFERROR(VLOOKUP(G20,[1]Tabulka!$B$4:$C$239,2,0),"")</f>
        <v>Zouzal/ 
Eckhardt</v>
      </c>
      <c r="U20" s="47"/>
      <c r="V20" s="48"/>
      <c r="W20" s="49"/>
      <c r="X20" s="50"/>
      <c r="Y20" s="51"/>
      <c r="Z20" s="50"/>
      <c r="AA20" s="51"/>
      <c r="AB20" s="52" t="s">
        <v>33</v>
      </c>
      <c r="AC20" s="53" t="str">
        <f t="shared" si="7"/>
        <v>B5</v>
      </c>
      <c r="AD20" s="54">
        <f>COUNTIF($AB$3:$AB20,AB20)</f>
        <v>5</v>
      </c>
      <c r="AE20" s="55">
        <f>IF(AD20=1,'[1]pravidla turnaje'!$C$60,VLOOKUP(CONCATENATE(AB20,AD20-1),$AC$2:$AF19,3,0)+VLOOKUP(CONCATENATE(AB20,AD20-1),$AC$2:$AF19,4,0))</f>
        <v>0.42361111111111099</v>
      </c>
      <c r="AF20" s="56">
        <f>IF($E20="",('[1]pravidla turnaje'!#REF!/24/60),(VLOOKUP("x",'[1]pravidla turnaje'!$A$31:$D$58,4,0)/60/24))</f>
        <v>6.9444444444444441E-3</v>
      </c>
      <c r="BE20" s="57"/>
      <c r="BF20" s="57"/>
      <c r="BJ20" s="58"/>
      <c r="BK20" s="58"/>
    </row>
    <row r="21" spans="1:63" ht="22.5" customHeight="1" x14ac:dyDescent="0.25">
      <c r="A21" s="38">
        <f t="shared" si="1"/>
        <v>70</v>
      </c>
      <c r="B21" s="38">
        <f t="shared" si="1"/>
        <v>70</v>
      </c>
      <c r="C21" s="38">
        <f t="shared" si="2"/>
        <v>70</v>
      </c>
      <c r="D21" s="39" t="str">
        <f t="shared" si="3"/>
        <v>73_75</v>
      </c>
      <c r="E21" s="40" t="str">
        <f t="shared" si="4"/>
        <v>N</v>
      </c>
      <c r="F21" s="64">
        <v>73</v>
      </c>
      <c r="G21" s="64">
        <v>75</v>
      </c>
      <c r="H21" s="38" t="str">
        <f t="shared" si="0"/>
        <v/>
      </c>
      <c r="I21" s="39" t="str">
        <f t="shared" si="0"/>
        <v/>
      </c>
      <c r="J21" s="42" t="str">
        <f>VLOOKUP(F21,[1]Tabulka!$B$4:$Q$239,16,0)</f>
        <v/>
      </c>
      <c r="K21" s="39" t="str">
        <f>VLOOKUP(G21,[1]Tabulka!$B$4:$Q$239,16,0)</f>
        <v/>
      </c>
      <c r="L21" s="42">
        <f>IF($E21="N",'[1]pravidla turnaje'!$A$6,IF($H21&gt;$I21,IF(OR($W21="PP",W21="SN"),'[1]pravidla turnaje'!$A$3,'[1]pravidla turnaje'!$A$2),IF($H21&lt;$I21,IF(OR($W21="PP",W21="SN"),'[1]pravidla turnaje'!$A$5,'[1]pravidla turnaje'!$A$6),'[1]pravidla turnaje'!$A$4)))</f>
        <v>0</v>
      </c>
      <c r="M21" s="39">
        <f>IF($E21="N",'[1]pravidla turnaje'!$A$6,IF($H21&lt;$I21,IF(OR($W21="PP",$W21="SN"),'[1]pravidla turnaje'!$A$3,'[1]pravidla turnaje'!$A$2),IF($H21&gt;$I21,IF(OR($W21="PP",$W21="SN"),'[1]pravidla turnaje'!$A$5,'[1]pravidla turnaje'!$A$6),'[1]pravidla turnaje'!$A$4)))</f>
        <v>0</v>
      </c>
      <c r="N21" s="42">
        <f t="shared" si="5"/>
        <v>73</v>
      </c>
      <c r="O21" s="43">
        <f t="shared" si="5"/>
        <v>75</v>
      </c>
      <c r="P21" s="44" t="str">
        <f>VLOOKUP($C21,'[1]pravidla turnaje'!$A$64:$B$83,2,0)</f>
        <v>G</v>
      </c>
      <c r="Q21" s="45" t="str">
        <f t="shared" si="6"/>
        <v>10:10 - 10:20</v>
      </c>
      <c r="R21" s="45" t="s">
        <v>51</v>
      </c>
      <c r="S21" s="46" t="str">
        <f>IFERROR(VLOOKUP(F21,[1]Tabulka!$B$4:$C$239,2,0),"")</f>
        <v>Krajča/ 
Hron</v>
      </c>
      <c r="T21" s="46" t="str">
        <f>IFERROR(VLOOKUP(G21,[1]Tabulka!$B$4:$C$239,2,0),"")</f>
        <v>Hněvkovský/ 
Vašák</v>
      </c>
      <c r="U21" s="47"/>
      <c r="V21" s="48"/>
      <c r="W21" s="49"/>
      <c r="X21" s="50"/>
      <c r="Y21" s="51"/>
      <c r="Z21" s="50"/>
      <c r="AA21" s="51"/>
      <c r="AB21" s="52" t="s">
        <v>35</v>
      </c>
      <c r="AC21" s="53" t="str">
        <f t="shared" si="7"/>
        <v>C5</v>
      </c>
      <c r="AD21" s="54">
        <f>COUNTIF($AB$3:$AB21,AB21)</f>
        <v>5</v>
      </c>
      <c r="AE21" s="55">
        <f>IF(AD21=1,'[1]pravidla turnaje'!$C$60,VLOOKUP(CONCATENATE(AB21,AD21-1),$AC$2:$AF20,3,0)+VLOOKUP(CONCATENATE(AB21,AD21-1),$AC$2:$AF20,4,0))</f>
        <v>0.42361111111111099</v>
      </c>
      <c r="AF21" s="56">
        <f>IF($E21="",('[1]pravidla turnaje'!#REF!/24/60),(VLOOKUP("x",'[1]pravidla turnaje'!$A$31:$D$58,4,0)/60/24))</f>
        <v>6.9444444444444441E-3</v>
      </c>
      <c r="BE21" s="57"/>
      <c r="BF21" s="57"/>
      <c r="BJ21" s="58"/>
      <c r="BK21" s="58"/>
    </row>
    <row r="22" spans="1:63" ht="22.5" customHeight="1" x14ac:dyDescent="0.25">
      <c r="A22" s="38">
        <f t="shared" si="1"/>
        <v>80</v>
      </c>
      <c r="B22" s="38">
        <f t="shared" si="1"/>
        <v>80</v>
      </c>
      <c r="C22" s="38">
        <f t="shared" si="2"/>
        <v>80</v>
      </c>
      <c r="D22" s="39" t="str">
        <f t="shared" si="3"/>
        <v>83_85</v>
      </c>
      <c r="E22" s="40" t="str">
        <f t="shared" si="4"/>
        <v>N</v>
      </c>
      <c r="F22" s="65">
        <v>83</v>
      </c>
      <c r="G22" s="65">
        <v>85</v>
      </c>
      <c r="H22" s="38" t="str">
        <f t="shared" si="0"/>
        <v/>
      </c>
      <c r="I22" s="39" t="str">
        <f t="shared" si="0"/>
        <v/>
      </c>
      <c r="J22" s="42" t="str">
        <f>VLOOKUP(F22,[1]Tabulka!$B$4:$Q$239,16,0)</f>
        <v/>
      </c>
      <c r="K22" s="39" t="str">
        <f>VLOOKUP(G22,[1]Tabulka!$B$4:$Q$239,16,0)</f>
        <v/>
      </c>
      <c r="L22" s="42">
        <f>IF($E22="N",'[1]pravidla turnaje'!$A$6,IF($H22&gt;$I22,IF(OR($W22="PP",W22="SN"),'[1]pravidla turnaje'!$A$3,'[1]pravidla turnaje'!$A$2),IF($H22&lt;$I22,IF(OR($W22="PP",W22="SN"),'[1]pravidla turnaje'!$A$5,'[1]pravidla turnaje'!$A$6),'[1]pravidla turnaje'!$A$4)))</f>
        <v>0</v>
      </c>
      <c r="M22" s="39">
        <f>IF($E22="N",'[1]pravidla turnaje'!$A$6,IF($H22&lt;$I22,IF(OR($W22="PP",$W22="SN"),'[1]pravidla turnaje'!$A$3,'[1]pravidla turnaje'!$A$2),IF($H22&gt;$I22,IF(OR($W22="PP",$W22="SN"),'[1]pravidla turnaje'!$A$5,'[1]pravidla turnaje'!$A$6),'[1]pravidla turnaje'!$A$4)))</f>
        <v>0</v>
      </c>
      <c r="N22" s="42">
        <f t="shared" si="5"/>
        <v>83</v>
      </c>
      <c r="O22" s="43">
        <f t="shared" si="5"/>
        <v>85</v>
      </c>
      <c r="P22" s="44" t="str">
        <f>VLOOKUP($C22,'[1]pravidla turnaje'!$A$64:$B$83,2,0)</f>
        <v>H</v>
      </c>
      <c r="Q22" s="45" t="str">
        <f t="shared" si="6"/>
        <v>10:10 - 10:20</v>
      </c>
      <c r="R22" s="45" t="s">
        <v>52</v>
      </c>
      <c r="S22" s="46" t="str">
        <f>IFERROR(VLOOKUP(F22,[1]Tabulka!$B$4:$C$239,2,0),"")</f>
        <v>Maťko/ 
Beran</v>
      </c>
      <c r="T22" s="46" t="str">
        <f>IFERROR(VLOOKUP(G22,[1]Tabulka!$B$4:$C$239,2,0),"")</f>
        <v>Petrů/ 
Černer</v>
      </c>
      <c r="U22" s="47"/>
      <c r="V22" s="48"/>
      <c r="W22" s="49"/>
      <c r="X22" s="50"/>
      <c r="Y22" s="51"/>
      <c r="Z22" s="50"/>
      <c r="AA22" s="51"/>
      <c r="AB22" s="52" t="s">
        <v>5</v>
      </c>
      <c r="AC22" s="53" t="str">
        <f t="shared" si="7"/>
        <v>D5</v>
      </c>
      <c r="AD22" s="54">
        <f>COUNTIF($AB$3:$AB22,AB22)</f>
        <v>5</v>
      </c>
      <c r="AE22" s="55">
        <f>IF(AD22=1,'[1]pravidla turnaje'!$C$60,VLOOKUP(CONCATENATE(AB22,AD22-1),$AC$2:$AF21,3,0)+VLOOKUP(CONCATENATE(AB22,AD22-1),$AC$2:$AF21,4,0))</f>
        <v>0.42361111111111099</v>
      </c>
      <c r="AF22" s="56">
        <f>IF($E22="",('[1]pravidla turnaje'!#REF!/24/60),(VLOOKUP("x",'[1]pravidla turnaje'!$A$31:$D$58,4,0)/60/24))</f>
        <v>6.9444444444444441E-3</v>
      </c>
      <c r="BE22" s="57"/>
      <c r="BF22" s="57"/>
      <c r="BJ22" s="58"/>
      <c r="BK22" s="58"/>
    </row>
    <row r="23" spans="1:63" ht="22.5" customHeight="1" x14ac:dyDescent="0.25">
      <c r="A23" s="38">
        <f t="shared" si="1"/>
        <v>50</v>
      </c>
      <c r="B23" s="38">
        <f t="shared" si="1"/>
        <v>50</v>
      </c>
      <c r="C23" s="38">
        <f t="shared" si="2"/>
        <v>50</v>
      </c>
      <c r="D23" s="39" t="str">
        <f t="shared" si="3"/>
        <v>56_57</v>
      </c>
      <c r="E23" s="40" t="str">
        <f t="shared" si="4"/>
        <v>N</v>
      </c>
      <c r="F23" s="62">
        <v>57</v>
      </c>
      <c r="G23" s="62">
        <v>56</v>
      </c>
      <c r="H23" s="38" t="str">
        <f t="shared" si="0"/>
        <v/>
      </c>
      <c r="I23" s="39" t="str">
        <f t="shared" si="0"/>
        <v/>
      </c>
      <c r="J23" s="42" t="str">
        <f>VLOOKUP(F23,[1]Tabulka!$B$4:$Q$239,16,0)</f>
        <v/>
      </c>
      <c r="K23" s="39" t="str">
        <f>VLOOKUP(G23,[1]Tabulka!$B$4:$Q$239,16,0)</f>
        <v/>
      </c>
      <c r="L23" s="42">
        <f>IF($E23="N",'[1]pravidla turnaje'!$A$6,IF($H23&gt;$I23,IF(OR($W23="PP",W23="SN"),'[1]pravidla turnaje'!$A$3,'[1]pravidla turnaje'!$A$2),IF($H23&lt;$I23,IF(OR($W23="PP",W23="SN"),'[1]pravidla turnaje'!$A$5,'[1]pravidla turnaje'!$A$6),'[1]pravidla turnaje'!$A$4)))</f>
        <v>0</v>
      </c>
      <c r="M23" s="39">
        <f>IF($E23="N",'[1]pravidla turnaje'!$A$6,IF($H23&lt;$I23,IF(OR($W23="PP",$W23="SN"),'[1]pravidla turnaje'!$A$3,'[1]pravidla turnaje'!$A$2),IF($H23&gt;$I23,IF(OR($W23="PP",$W23="SN"),'[1]pravidla turnaje'!$A$5,'[1]pravidla turnaje'!$A$6),'[1]pravidla turnaje'!$A$4)))</f>
        <v>0</v>
      </c>
      <c r="N23" s="42">
        <f t="shared" si="5"/>
        <v>57</v>
      </c>
      <c r="O23" s="43">
        <f t="shared" si="5"/>
        <v>56</v>
      </c>
      <c r="P23" s="44" t="str">
        <f>VLOOKUP($C23,'[1]pravidla turnaje'!$A$64:$B$83,2,0)</f>
        <v>E</v>
      </c>
      <c r="Q23" s="45" t="str">
        <f t="shared" si="6"/>
        <v>10:20 - 10:30</v>
      </c>
      <c r="R23" s="45" t="s">
        <v>53</v>
      </c>
      <c r="S23" s="46" t="str">
        <f>IFERROR(VLOOKUP(F23,[1]Tabulka!$B$4:$C$239,2,0),"")</f>
        <v>Vacín/ 
Chabr</v>
      </c>
      <c r="T23" s="46" t="str">
        <f>IFERROR(VLOOKUP(G23,[1]Tabulka!$B$4:$C$239,2,0),"")</f>
        <v>Jiránek/ 
Bína</v>
      </c>
      <c r="U23" s="47"/>
      <c r="V23" s="48"/>
      <c r="W23" s="49"/>
      <c r="X23" s="50"/>
      <c r="Y23" s="51"/>
      <c r="Z23" s="50"/>
      <c r="AA23" s="51"/>
      <c r="AB23" s="52" t="s">
        <v>31</v>
      </c>
      <c r="AC23" s="53" t="str">
        <f t="shared" si="7"/>
        <v>A6</v>
      </c>
      <c r="AD23" s="54">
        <f>COUNTIF($AB$3:$AB23,AB23)</f>
        <v>6</v>
      </c>
      <c r="AE23" s="55">
        <f>IF(AD23=1,'[1]pravidla turnaje'!$C$60,VLOOKUP(CONCATENATE(AB23,AD23-1),$AC$2:$AF22,3,0)+VLOOKUP(CONCATENATE(AB23,AD23-1),$AC$2:$AF22,4,0))</f>
        <v>0.43055555555555541</v>
      </c>
      <c r="AF23" s="56">
        <f>IF($E23="",('[1]pravidla turnaje'!#REF!/24/60),(VLOOKUP("x",'[1]pravidla turnaje'!$A$31:$D$58,4,0)/60/24))</f>
        <v>6.9444444444444441E-3</v>
      </c>
      <c r="BE23" s="57"/>
      <c r="BF23" s="57"/>
      <c r="BJ23" s="58"/>
      <c r="BK23" s="58"/>
    </row>
    <row r="24" spans="1:63" ht="22.5" customHeight="1" x14ac:dyDescent="0.25">
      <c r="A24" s="38">
        <f t="shared" si="1"/>
        <v>60</v>
      </c>
      <c r="B24" s="38">
        <f t="shared" si="1"/>
        <v>60</v>
      </c>
      <c r="C24" s="38">
        <f t="shared" si="2"/>
        <v>60</v>
      </c>
      <c r="D24" s="39" t="str">
        <f t="shared" si="3"/>
        <v>66_67</v>
      </c>
      <c r="E24" s="40" t="str">
        <f t="shared" si="4"/>
        <v>N</v>
      </c>
      <c r="F24" s="63">
        <v>67</v>
      </c>
      <c r="G24" s="63">
        <v>66</v>
      </c>
      <c r="H24" s="38" t="str">
        <f t="shared" si="0"/>
        <v/>
      </c>
      <c r="I24" s="39" t="str">
        <f t="shared" si="0"/>
        <v/>
      </c>
      <c r="J24" s="42" t="str">
        <f>VLOOKUP(F24,[1]Tabulka!$B$4:$Q$239,16,0)</f>
        <v/>
      </c>
      <c r="K24" s="39" t="str">
        <f>VLOOKUP(G24,[1]Tabulka!$B$4:$Q$239,16,0)</f>
        <v/>
      </c>
      <c r="L24" s="42">
        <f>IF($E24="N",'[1]pravidla turnaje'!$A$6,IF($H24&gt;$I24,IF(OR($W24="PP",W24="SN"),'[1]pravidla turnaje'!$A$3,'[1]pravidla turnaje'!$A$2),IF($H24&lt;$I24,IF(OR($W24="PP",W24="SN"),'[1]pravidla turnaje'!$A$5,'[1]pravidla turnaje'!$A$6),'[1]pravidla turnaje'!$A$4)))</f>
        <v>0</v>
      </c>
      <c r="M24" s="39">
        <f>IF($E24="N",'[1]pravidla turnaje'!$A$6,IF($H24&lt;$I24,IF(OR($W24="PP",$W24="SN"),'[1]pravidla turnaje'!$A$3,'[1]pravidla turnaje'!$A$2),IF($H24&gt;$I24,IF(OR($W24="PP",$W24="SN"),'[1]pravidla turnaje'!$A$5,'[1]pravidla turnaje'!$A$6),'[1]pravidla turnaje'!$A$4)))</f>
        <v>0</v>
      </c>
      <c r="N24" s="42">
        <f t="shared" si="5"/>
        <v>67</v>
      </c>
      <c r="O24" s="43">
        <f t="shared" si="5"/>
        <v>66</v>
      </c>
      <c r="P24" s="44" t="str">
        <f>VLOOKUP($C24,'[1]pravidla turnaje'!$A$64:$B$83,2,0)</f>
        <v>F</v>
      </c>
      <c r="Q24" s="45" t="str">
        <f t="shared" si="6"/>
        <v>10:20 - 10:30</v>
      </c>
      <c r="R24" s="45" t="s">
        <v>54</v>
      </c>
      <c r="S24" s="46" t="str">
        <f>IFERROR(VLOOKUP(F24,[1]Tabulka!$B$4:$C$239,2,0),"")</f>
        <v>h_54/ 
g_54</v>
      </c>
      <c r="T24" s="46" t="str">
        <f>IFERROR(VLOOKUP(G24,[1]Tabulka!$B$4:$C$239,2,0),"")</f>
        <v>Kühnel/ 
Hofman</v>
      </c>
      <c r="U24" s="47"/>
      <c r="V24" s="48"/>
      <c r="W24" s="49"/>
      <c r="X24" s="50"/>
      <c r="Y24" s="51"/>
      <c r="Z24" s="50"/>
      <c r="AA24" s="51"/>
      <c r="AB24" s="52" t="s">
        <v>33</v>
      </c>
      <c r="AC24" s="53" t="str">
        <f t="shared" si="7"/>
        <v>B6</v>
      </c>
      <c r="AD24" s="54">
        <f>COUNTIF($AB$3:$AB24,AB24)</f>
        <v>6</v>
      </c>
      <c r="AE24" s="55">
        <f>IF(AD24=1,'[1]pravidla turnaje'!$C$60,VLOOKUP(CONCATENATE(AB24,AD24-1),$AC$2:$AF23,3,0)+VLOOKUP(CONCATENATE(AB24,AD24-1),$AC$2:$AF23,4,0))</f>
        <v>0.43055555555555541</v>
      </c>
      <c r="AF24" s="56">
        <f>IF($E24="",('[1]pravidla turnaje'!#REF!/24/60),(VLOOKUP("x",'[1]pravidla turnaje'!$A$31:$D$58,4,0)/60/24))</f>
        <v>6.9444444444444441E-3</v>
      </c>
      <c r="BE24" s="57"/>
      <c r="BF24" s="57"/>
      <c r="BJ24" s="58"/>
      <c r="BK24" s="58"/>
    </row>
    <row r="25" spans="1:63" ht="22.5" customHeight="1" x14ac:dyDescent="0.25">
      <c r="A25" s="38">
        <f t="shared" si="1"/>
        <v>70</v>
      </c>
      <c r="B25" s="38">
        <f t="shared" si="1"/>
        <v>70</v>
      </c>
      <c r="C25" s="38">
        <f t="shared" si="2"/>
        <v>70</v>
      </c>
      <c r="D25" s="39" t="str">
        <f t="shared" si="3"/>
        <v>76_77</v>
      </c>
      <c r="E25" s="40" t="str">
        <f t="shared" si="4"/>
        <v>N</v>
      </c>
      <c r="F25" s="64">
        <v>77</v>
      </c>
      <c r="G25" s="64">
        <v>76</v>
      </c>
      <c r="H25" s="38" t="str">
        <f t="shared" si="0"/>
        <v/>
      </c>
      <c r="I25" s="39" t="str">
        <f t="shared" si="0"/>
        <v/>
      </c>
      <c r="J25" s="42" t="str">
        <f>VLOOKUP(F25,[1]Tabulka!$B$4:$Q$239,16,0)</f>
        <v/>
      </c>
      <c r="K25" s="39" t="str">
        <f>VLOOKUP(G25,[1]Tabulka!$B$4:$Q$239,16,0)</f>
        <v/>
      </c>
      <c r="L25" s="42">
        <f>IF($E25="N",'[1]pravidla turnaje'!$A$6,IF($H25&gt;$I25,IF(OR($W25="PP",W25="SN"),'[1]pravidla turnaje'!$A$3,'[1]pravidla turnaje'!$A$2),IF($H25&lt;$I25,IF(OR($W25="PP",W25="SN"),'[1]pravidla turnaje'!$A$5,'[1]pravidla turnaje'!$A$6),'[1]pravidla turnaje'!$A$4)))</f>
        <v>0</v>
      </c>
      <c r="M25" s="39">
        <f>IF($E25="N",'[1]pravidla turnaje'!$A$6,IF($H25&lt;$I25,IF(OR($W25="PP",$W25="SN"),'[1]pravidla turnaje'!$A$3,'[1]pravidla turnaje'!$A$2),IF($H25&gt;$I25,IF(OR($W25="PP",$W25="SN"),'[1]pravidla turnaje'!$A$5,'[1]pravidla turnaje'!$A$6),'[1]pravidla turnaje'!$A$4)))</f>
        <v>0</v>
      </c>
      <c r="N25" s="42">
        <f t="shared" si="5"/>
        <v>77</v>
      </c>
      <c r="O25" s="43">
        <f t="shared" si="5"/>
        <v>76</v>
      </c>
      <c r="P25" s="44" t="str">
        <f>VLOOKUP($C25,'[1]pravidla turnaje'!$A$64:$B$83,2,0)</f>
        <v>G</v>
      </c>
      <c r="Q25" s="45" t="str">
        <f t="shared" si="6"/>
        <v>10:20 - 10:30</v>
      </c>
      <c r="R25" s="45" t="s">
        <v>55</v>
      </c>
      <c r="S25" s="46" t="str">
        <f>IFERROR(VLOOKUP(F25,[1]Tabulka!$B$4:$C$239,2,0),"")</f>
        <v>h_55/ 
g_55</v>
      </c>
      <c r="T25" s="46" t="str">
        <f>IFERROR(VLOOKUP(G25,[1]Tabulka!$B$4:$C$239,2,0),"")</f>
        <v>Naxera/ 
Sarič</v>
      </c>
      <c r="U25" s="47"/>
      <c r="V25" s="48"/>
      <c r="W25" s="49"/>
      <c r="X25" s="50"/>
      <c r="Y25" s="51"/>
      <c r="Z25" s="50"/>
      <c r="AA25" s="51"/>
      <c r="AB25" s="52" t="s">
        <v>35</v>
      </c>
      <c r="AC25" s="53" t="str">
        <f t="shared" si="7"/>
        <v>C6</v>
      </c>
      <c r="AD25" s="54">
        <f>COUNTIF($AB$3:$AB25,AB25)</f>
        <v>6</v>
      </c>
      <c r="AE25" s="55">
        <f>IF(AD25=1,'[1]pravidla turnaje'!$C$60,VLOOKUP(CONCATENATE(AB25,AD25-1),$AC$2:$AF24,3,0)+VLOOKUP(CONCATENATE(AB25,AD25-1),$AC$2:$AF24,4,0))</f>
        <v>0.43055555555555541</v>
      </c>
      <c r="AF25" s="56">
        <f>IF($E25="",('[1]pravidla turnaje'!#REF!/24/60),(VLOOKUP("x",'[1]pravidla turnaje'!$A$31:$D$58,4,0)/60/24))</f>
        <v>6.9444444444444441E-3</v>
      </c>
      <c r="BE25" s="57"/>
      <c r="BF25" s="57"/>
      <c r="BJ25" s="58"/>
      <c r="BK25" s="58"/>
    </row>
    <row r="26" spans="1:63" ht="22.5" customHeight="1" x14ac:dyDescent="0.25">
      <c r="A26" s="38">
        <f t="shared" si="1"/>
        <v>80</v>
      </c>
      <c r="B26" s="38">
        <f t="shared" si="1"/>
        <v>80</v>
      </c>
      <c r="C26" s="38">
        <f t="shared" si="2"/>
        <v>80</v>
      </c>
      <c r="D26" s="39" t="str">
        <f t="shared" si="3"/>
        <v>86_87</v>
      </c>
      <c r="E26" s="40" t="str">
        <f t="shared" si="4"/>
        <v>N</v>
      </c>
      <c r="F26" s="65">
        <v>87</v>
      </c>
      <c r="G26" s="65">
        <v>86</v>
      </c>
      <c r="H26" s="38" t="str">
        <f t="shared" si="0"/>
        <v/>
      </c>
      <c r="I26" s="39" t="str">
        <f t="shared" si="0"/>
        <v/>
      </c>
      <c r="J26" s="42" t="str">
        <f>VLOOKUP(F26,[1]Tabulka!$B$4:$Q$239,16,0)</f>
        <v/>
      </c>
      <c r="K26" s="39" t="str">
        <f>VLOOKUP(G26,[1]Tabulka!$B$4:$Q$239,16,0)</f>
        <v/>
      </c>
      <c r="L26" s="42">
        <f>IF($E26="N",'[1]pravidla turnaje'!$A$6,IF($H26&gt;$I26,IF(OR($W26="PP",W26="SN"),'[1]pravidla turnaje'!$A$3,'[1]pravidla turnaje'!$A$2),IF($H26&lt;$I26,IF(OR($W26="PP",W26="SN"),'[1]pravidla turnaje'!$A$5,'[1]pravidla turnaje'!$A$6),'[1]pravidla turnaje'!$A$4)))</f>
        <v>0</v>
      </c>
      <c r="M26" s="39">
        <f>IF($E26="N",'[1]pravidla turnaje'!$A$6,IF($H26&lt;$I26,IF(OR($W26="PP",$W26="SN"),'[1]pravidla turnaje'!$A$3,'[1]pravidla turnaje'!$A$2),IF($H26&gt;$I26,IF(OR($W26="PP",$W26="SN"),'[1]pravidla turnaje'!$A$5,'[1]pravidla turnaje'!$A$6),'[1]pravidla turnaje'!$A$4)))</f>
        <v>0</v>
      </c>
      <c r="N26" s="42">
        <f t="shared" si="5"/>
        <v>87</v>
      </c>
      <c r="O26" s="43">
        <f t="shared" si="5"/>
        <v>86</v>
      </c>
      <c r="P26" s="44" t="str">
        <f>VLOOKUP($C26,'[1]pravidla turnaje'!$A$64:$B$83,2,0)</f>
        <v>H</v>
      </c>
      <c r="Q26" s="45" t="str">
        <f t="shared" si="6"/>
        <v>10:20 - 10:30</v>
      </c>
      <c r="R26" s="45" t="s">
        <v>56</v>
      </c>
      <c r="S26" s="46" t="str">
        <f>IFERROR(VLOOKUP(F26,[1]Tabulka!$B$4:$C$239,2,0),"")</f>
        <v>h_56/ 
g_56</v>
      </c>
      <c r="T26" s="46" t="str">
        <f>IFERROR(VLOOKUP(G26,[1]Tabulka!$B$4:$C$239,2,0),"")</f>
        <v>Neliba/ 
Zbořil</v>
      </c>
      <c r="U26" s="47"/>
      <c r="V26" s="48"/>
      <c r="W26" s="49"/>
      <c r="X26" s="50"/>
      <c r="Y26" s="51"/>
      <c r="Z26" s="50"/>
      <c r="AA26" s="51"/>
      <c r="AB26" s="52" t="s">
        <v>5</v>
      </c>
      <c r="AC26" s="53" t="str">
        <f t="shared" si="7"/>
        <v>D6</v>
      </c>
      <c r="AD26" s="54">
        <f>COUNTIF($AB$3:$AB26,AB26)</f>
        <v>6</v>
      </c>
      <c r="AE26" s="55">
        <f>IF(AD26=1,'[1]pravidla turnaje'!$C$60,VLOOKUP(CONCATENATE(AB26,AD26-1),$AC$2:$AF25,3,0)+VLOOKUP(CONCATENATE(AB26,AD26-1),$AC$2:$AF25,4,0))</f>
        <v>0.43055555555555541</v>
      </c>
      <c r="AF26" s="56">
        <f>IF($E26="",('[1]pravidla turnaje'!#REF!/24/60),(VLOOKUP("x",'[1]pravidla turnaje'!$A$31:$D$58,4,0)/60/24))</f>
        <v>6.9444444444444441E-3</v>
      </c>
      <c r="BE26" s="57"/>
      <c r="BF26" s="57"/>
      <c r="BJ26" s="58"/>
      <c r="BK26" s="58"/>
    </row>
    <row r="27" spans="1:63" ht="22.5" customHeight="1" x14ac:dyDescent="0.25">
      <c r="A27" s="38">
        <f t="shared" si="1"/>
        <v>10</v>
      </c>
      <c r="B27" s="38">
        <f t="shared" si="1"/>
        <v>10</v>
      </c>
      <c r="C27" s="38">
        <f t="shared" si="2"/>
        <v>10</v>
      </c>
      <c r="D27" s="39" t="str">
        <f t="shared" si="3"/>
        <v>11_14</v>
      </c>
      <c r="E27" s="40" t="str">
        <f t="shared" si="4"/>
        <v>N</v>
      </c>
      <c r="F27" s="41">
        <v>14</v>
      </c>
      <c r="G27" s="41">
        <v>11</v>
      </c>
      <c r="H27" s="38" t="str">
        <f t="shared" si="0"/>
        <v/>
      </c>
      <c r="I27" s="39" t="str">
        <f t="shared" si="0"/>
        <v/>
      </c>
      <c r="J27" s="42" t="str">
        <f>VLOOKUP(F27,[1]Tabulka!$B$4:$Q$239,16,0)</f>
        <v/>
      </c>
      <c r="K27" s="39" t="str">
        <f>VLOOKUP(G27,[1]Tabulka!$B$4:$Q$239,16,0)</f>
        <v/>
      </c>
      <c r="L27" s="42">
        <f>IF($E27="N",'[1]pravidla turnaje'!$A$6,IF($H27&gt;$I27,IF(OR($W27="PP",W27="SN"),'[1]pravidla turnaje'!$A$3,'[1]pravidla turnaje'!$A$2),IF($H27&lt;$I27,IF(OR($W27="PP",W27="SN"),'[1]pravidla turnaje'!$A$5,'[1]pravidla turnaje'!$A$6),'[1]pravidla turnaje'!$A$4)))</f>
        <v>0</v>
      </c>
      <c r="M27" s="39">
        <f>IF($E27="N",'[1]pravidla turnaje'!$A$6,IF($H27&lt;$I27,IF(OR($W27="PP",$W27="SN"),'[1]pravidla turnaje'!$A$3,'[1]pravidla turnaje'!$A$2),IF($H27&gt;$I27,IF(OR($W27="PP",$W27="SN"),'[1]pravidla turnaje'!$A$5,'[1]pravidla turnaje'!$A$6),'[1]pravidla turnaje'!$A$4)))</f>
        <v>0</v>
      </c>
      <c r="N27" s="42">
        <f t="shared" ref="N27:O42" si="8">IF(EXACT($J27,$K27),F27,"")</f>
        <v>14</v>
      </c>
      <c r="O27" s="43">
        <f t="shared" si="8"/>
        <v>11</v>
      </c>
      <c r="P27" s="44" t="str">
        <f>VLOOKUP($C27,'[1]pravidla turnaje'!$A$64:$B$83,2,0)</f>
        <v>A</v>
      </c>
      <c r="Q27" s="45" t="str">
        <f t="shared" si="6"/>
        <v>10:30 - 10:40</v>
      </c>
      <c r="R27" s="45" t="s">
        <v>57</v>
      </c>
      <c r="S27" s="46" t="str">
        <f>IFERROR(VLOOKUP(F27,[1]Tabulka!$B$4:$C$239,2,0),"")</f>
        <v>Fidler/ 
Štefec</v>
      </c>
      <c r="T27" s="46" t="str">
        <f>IFERROR(VLOOKUP(G27,[1]Tabulka!$B$4:$C$239,2,0),"")</f>
        <v>Fiedler/ 
Weiss</v>
      </c>
      <c r="U27" s="47"/>
      <c r="V27" s="48"/>
      <c r="W27" s="49"/>
      <c r="X27" s="50"/>
      <c r="Y27" s="51"/>
      <c r="Z27" s="50"/>
      <c r="AA27" s="51"/>
      <c r="AB27" s="52" t="s">
        <v>31</v>
      </c>
      <c r="AC27" s="53" t="str">
        <f t="shared" si="7"/>
        <v>A7</v>
      </c>
      <c r="AD27" s="54">
        <f>COUNTIF($AB$3:$AB27,AB27)</f>
        <v>7</v>
      </c>
      <c r="AE27" s="55">
        <f>IF(AD27=1,'[1]pravidla turnaje'!$C$60,VLOOKUP(CONCATENATE(AB27,AD27-1),$AC$2:$AF26,3,0)+VLOOKUP(CONCATENATE(AB27,AD27-1),$AC$2:$AF26,4,0))</f>
        <v>0.43749999999999983</v>
      </c>
      <c r="AF27" s="56">
        <f>IF($E27="",('[1]pravidla turnaje'!#REF!/24/60),(VLOOKUP("x",'[1]pravidla turnaje'!$A$31:$D$58,4,0)/60/24))</f>
        <v>6.9444444444444441E-3</v>
      </c>
      <c r="BE27" s="57"/>
      <c r="BF27" s="57"/>
      <c r="BJ27" s="58"/>
      <c r="BK27" s="58"/>
    </row>
    <row r="28" spans="1:63" ht="22.5" customHeight="1" x14ac:dyDescent="0.25">
      <c r="A28" s="38">
        <f t="shared" si="1"/>
        <v>20</v>
      </c>
      <c r="B28" s="38">
        <f t="shared" si="1"/>
        <v>20</v>
      </c>
      <c r="C28" s="38">
        <f t="shared" si="2"/>
        <v>20</v>
      </c>
      <c r="D28" s="39" t="str">
        <f t="shared" si="3"/>
        <v>21_24</v>
      </c>
      <c r="E28" s="40" t="str">
        <f t="shared" si="4"/>
        <v>N</v>
      </c>
      <c r="F28" s="59">
        <v>24</v>
      </c>
      <c r="G28" s="59">
        <v>21</v>
      </c>
      <c r="H28" s="38" t="str">
        <f t="shared" si="0"/>
        <v/>
      </c>
      <c r="I28" s="39" t="str">
        <f t="shared" si="0"/>
        <v/>
      </c>
      <c r="J28" s="42" t="str">
        <f>VLOOKUP(F28,[1]Tabulka!$B$4:$Q$239,16,0)</f>
        <v/>
      </c>
      <c r="K28" s="39" t="str">
        <f>VLOOKUP(G28,[1]Tabulka!$B$4:$Q$239,16,0)</f>
        <v/>
      </c>
      <c r="L28" s="42">
        <f>IF($E28="N",'[1]pravidla turnaje'!$A$6,IF($H28&gt;$I28,IF(OR($W28="PP",W28="SN"),'[1]pravidla turnaje'!$A$3,'[1]pravidla turnaje'!$A$2),IF($H28&lt;$I28,IF(OR($W28="PP",W28="SN"),'[1]pravidla turnaje'!$A$5,'[1]pravidla turnaje'!$A$6),'[1]pravidla turnaje'!$A$4)))</f>
        <v>0</v>
      </c>
      <c r="M28" s="39">
        <f>IF($E28="N",'[1]pravidla turnaje'!$A$6,IF($H28&lt;$I28,IF(OR($W28="PP",$W28="SN"),'[1]pravidla turnaje'!$A$3,'[1]pravidla turnaje'!$A$2),IF($H28&gt;$I28,IF(OR($W28="PP",$W28="SN"),'[1]pravidla turnaje'!$A$5,'[1]pravidla turnaje'!$A$6),'[1]pravidla turnaje'!$A$4)))</f>
        <v>0</v>
      </c>
      <c r="N28" s="42">
        <f t="shared" si="8"/>
        <v>24</v>
      </c>
      <c r="O28" s="43">
        <f t="shared" si="8"/>
        <v>21</v>
      </c>
      <c r="P28" s="44" t="str">
        <f>VLOOKUP($C28,'[1]pravidla turnaje'!$A$64:$B$83,2,0)</f>
        <v>B</v>
      </c>
      <c r="Q28" s="45" t="str">
        <f t="shared" si="6"/>
        <v>10:30 - 10:40</v>
      </c>
      <c r="R28" s="45" t="s">
        <v>58</v>
      </c>
      <c r="S28" s="46" t="str">
        <f>IFERROR(VLOOKUP(F28,[1]Tabulka!$B$4:$C$239,2,0),"")</f>
        <v>Janáček/ 
Patera</v>
      </c>
      <c r="T28" s="46" t="str">
        <f>IFERROR(VLOOKUP(G28,[1]Tabulka!$B$4:$C$239,2,0),"")</f>
        <v>Valíček/ 
Mayer</v>
      </c>
      <c r="U28" s="47"/>
      <c r="V28" s="48"/>
      <c r="W28" s="49"/>
      <c r="X28" s="50"/>
      <c r="Y28" s="51"/>
      <c r="Z28" s="50"/>
      <c r="AA28" s="51"/>
      <c r="AB28" s="52" t="s">
        <v>33</v>
      </c>
      <c r="AC28" s="53" t="str">
        <f t="shared" si="7"/>
        <v>B7</v>
      </c>
      <c r="AD28" s="54">
        <f>COUNTIF($AB$3:$AB28,AB28)</f>
        <v>7</v>
      </c>
      <c r="AE28" s="55">
        <f>IF(AD28=1,'[1]pravidla turnaje'!$C$60,VLOOKUP(CONCATENATE(AB28,AD28-1),$AC$2:$AF27,3,0)+VLOOKUP(CONCATENATE(AB28,AD28-1),$AC$2:$AF27,4,0))</f>
        <v>0.43749999999999983</v>
      </c>
      <c r="AF28" s="56">
        <f>IF($E28="",('[1]pravidla turnaje'!#REF!/24/60),(VLOOKUP("x",'[1]pravidla turnaje'!$A$31:$D$58,4,0)/60/24))</f>
        <v>6.9444444444444441E-3</v>
      </c>
      <c r="BE28" s="57"/>
      <c r="BF28" s="57"/>
      <c r="BJ28" s="58"/>
      <c r="BK28" s="58"/>
    </row>
    <row r="29" spans="1:63" ht="22.5" customHeight="1" x14ac:dyDescent="0.25">
      <c r="A29" s="38">
        <f t="shared" si="1"/>
        <v>30</v>
      </c>
      <c r="B29" s="38">
        <f t="shared" si="1"/>
        <v>30</v>
      </c>
      <c r="C29" s="38">
        <f t="shared" si="2"/>
        <v>30</v>
      </c>
      <c r="D29" s="39" t="str">
        <f t="shared" si="3"/>
        <v>31_34</v>
      </c>
      <c r="E29" s="40" t="str">
        <f t="shared" si="4"/>
        <v>N</v>
      </c>
      <c r="F29" s="60">
        <v>34</v>
      </c>
      <c r="G29" s="60">
        <v>31</v>
      </c>
      <c r="H29" s="38" t="str">
        <f t="shared" si="0"/>
        <v/>
      </c>
      <c r="I29" s="39" t="str">
        <f t="shared" si="0"/>
        <v/>
      </c>
      <c r="J29" s="42" t="str">
        <f>VLOOKUP(F29,[1]Tabulka!$B$4:$Q$239,16,0)</f>
        <v/>
      </c>
      <c r="K29" s="39" t="str">
        <f>VLOOKUP(G29,[1]Tabulka!$B$4:$Q$239,16,0)</f>
        <v/>
      </c>
      <c r="L29" s="42">
        <f>IF($E29="N",'[1]pravidla turnaje'!$A$6,IF($H29&gt;$I29,IF(OR($W29="PP",W29="SN"),'[1]pravidla turnaje'!$A$3,'[1]pravidla turnaje'!$A$2),IF($H29&lt;$I29,IF(OR($W29="PP",W29="SN"),'[1]pravidla turnaje'!$A$5,'[1]pravidla turnaje'!$A$6),'[1]pravidla turnaje'!$A$4)))</f>
        <v>0</v>
      </c>
      <c r="M29" s="39">
        <f>IF($E29="N",'[1]pravidla turnaje'!$A$6,IF($H29&lt;$I29,IF(OR($W29="PP",$W29="SN"),'[1]pravidla turnaje'!$A$3,'[1]pravidla turnaje'!$A$2),IF($H29&gt;$I29,IF(OR($W29="PP",$W29="SN"),'[1]pravidla turnaje'!$A$5,'[1]pravidla turnaje'!$A$6),'[1]pravidla turnaje'!$A$4)))</f>
        <v>0</v>
      </c>
      <c r="N29" s="42">
        <f t="shared" si="8"/>
        <v>34</v>
      </c>
      <c r="O29" s="43">
        <f t="shared" si="8"/>
        <v>31</v>
      </c>
      <c r="P29" s="44" t="str">
        <f>VLOOKUP($C29,'[1]pravidla turnaje'!$A$64:$B$83,2,0)</f>
        <v>C</v>
      </c>
      <c r="Q29" s="45" t="str">
        <f t="shared" si="6"/>
        <v>10:30 - 10:40</v>
      </c>
      <c r="R29" s="45" t="s">
        <v>59</v>
      </c>
      <c r="S29" s="46" t="str">
        <f>IFERROR(VLOOKUP(F29,[1]Tabulka!$B$4:$C$239,2,0),"")</f>
        <v>Hrdlička/ 
Mohrová</v>
      </c>
      <c r="T29" s="46" t="str">
        <f>IFERROR(VLOOKUP(G29,[1]Tabulka!$B$4:$C$239,2,0),"")</f>
        <v>Petrovič/ 
Mück</v>
      </c>
      <c r="U29" s="47"/>
      <c r="V29" s="48"/>
      <c r="W29" s="49"/>
      <c r="X29" s="50"/>
      <c r="Y29" s="51"/>
      <c r="Z29" s="50"/>
      <c r="AA29" s="51"/>
      <c r="AB29" s="52" t="s">
        <v>35</v>
      </c>
      <c r="AC29" s="53" t="str">
        <f t="shared" si="7"/>
        <v>C7</v>
      </c>
      <c r="AD29" s="54">
        <f>COUNTIF($AB$3:$AB29,AB29)</f>
        <v>7</v>
      </c>
      <c r="AE29" s="55">
        <f>IF(AD29=1,'[1]pravidla turnaje'!$C$60,VLOOKUP(CONCATENATE(AB29,AD29-1),$AC$2:$AF28,3,0)+VLOOKUP(CONCATENATE(AB29,AD29-1),$AC$2:$AF28,4,0))</f>
        <v>0.43749999999999983</v>
      </c>
      <c r="AF29" s="56">
        <f>IF($E29="",('[1]pravidla turnaje'!#REF!/24/60),(VLOOKUP("x",'[1]pravidla turnaje'!$A$31:$D$58,4,0)/60/24))</f>
        <v>6.9444444444444441E-3</v>
      </c>
      <c r="BE29" s="57"/>
      <c r="BF29" s="57"/>
      <c r="BJ29" s="58"/>
      <c r="BK29" s="58"/>
    </row>
    <row r="30" spans="1:63" ht="22.5" customHeight="1" x14ac:dyDescent="0.25">
      <c r="A30" s="38">
        <f t="shared" si="1"/>
        <v>40</v>
      </c>
      <c r="B30" s="38">
        <f t="shared" si="1"/>
        <v>40</v>
      </c>
      <c r="C30" s="38">
        <f t="shared" si="2"/>
        <v>40</v>
      </c>
      <c r="D30" s="39" t="str">
        <f t="shared" si="3"/>
        <v>41_44</v>
      </c>
      <c r="E30" s="40" t="str">
        <f t="shared" si="4"/>
        <v>N</v>
      </c>
      <c r="F30" s="61">
        <v>44</v>
      </c>
      <c r="G30" s="61">
        <v>41</v>
      </c>
      <c r="H30" s="38" t="str">
        <f t="shared" si="0"/>
        <v/>
      </c>
      <c r="I30" s="39" t="str">
        <f t="shared" si="0"/>
        <v/>
      </c>
      <c r="J30" s="42" t="str">
        <f>VLOOKUP(F30,[1]Tabulka!$B$4:$Q$239,16,0)</f>
        <v/>
      </c>
      <c r="K30" s="39" t="str">
        <f>VLOOKUP(G30,[1]Tabulka!$B$4:$Q$239,16,0)</f>
        <v/>
      </c>
      <c r="L30" s="42">
        <f>IF($E30="N",'[1]pravidla turnaje'!$A$6,IF($H30&gt;$I30,IF(OR($W30="PP",W30="SN"),'[1]pravidla turnaje'!$A$3,'[1]pravidla turnaje'!$A$2),IF($H30&lt;$I30,IF(OR($W30="PP",W30="SN"),'[1]pravidla turnaje'!$A$5,'[1]pravidla turnaje'!$A$6),'[1]pravidla turnaje'!$A$4)))</f>
        <v>0</v>
      </c>
      <c r="M30" s="39">
        <f>IF($E30="N",'[1]pravidla turnaje'!$A$6,IF($H30&lt;$I30,IF(OR($W30="PP",$W30="SN"),'[1]pravidla turnaje'!$A$3,'[1]pravidla turnaje'!$A$2),IF($H30&gt;$I30,IF(OR($W30="PP",$W30="SN"),'[1]pravidla turnaje'!$A$5,'[1]pravidla turnaje'!$A$6),'[1]pravidla turnaje'!$A$4)))</f>
        <v>0</v>
      </c>
      <c r="N30" s="42">
        <f t="shared" si="8"/>
        <v>44</v>
      </c>
      <c r="O30" s="43">
        <f t="shared" si="8"/>
        <v>41</v>
      </c>
      <c r="P30" s="44" t="str">
        <f>VLOOKUP($C30,'[1]pravidla turnaje'!$A$64:$B$83,2,0)</f>
        <v>D</v>
      </c>
      <c r="Q30" s="45" t="str">
        <f t="shared" si="6"/>
        <v>10:30 - 10:40</v>
      </c>
      <c r="R30" s="45" t="s">
        <v>60</v>
      </c>
      <c r="S30" s="46" t="str">
        <f>IFERROR(VLOOKUP(F30,[1]Tabulka!$B$4:$C$239,2,0),"")</f>
        <v>Krbec/ 
Netopilík</v>
      </c>
      <c r="T30" s="46" t="str">
        <f>IFERROR(VLOOKUP(G30,[1]Tabulka!$B$4:$C$239,2,0),"")</f>
        <v>Czerwenka/ 
Podlucký</v>
      </c>
      <c r="U30" s="47"/>
      <c r="V30" s="48"/>
      <c r="W30" s="49"/>
      <c r="X30" s="50"/>
      <c r="Y30" s="51"/>
      <c r="Z30" s="50"/>
      <c r="AA30" s="51"/>
      <c r="AB30" s="52" t="s">
        <v>5</v>
      </c>
      <c r="AC30" s="53" t="str">
        <f t="shared" si="7"/>
        <v>D7</v>
      </c>
      <c r="AD30" s="54">
        <f>COUNTIF($AB$3:$AB30,AB30)</f>
        <v>7</v>
      </c>
      <c r="AE30" s="55">
        <f>IF(AD30=1,'[1]pravidla turnaje'!$C$60,VLOOKUP(CONCATENATE(AB30,AD30-1),$AC$2:$AF29,3,0)+VLOOKUP(CONCATENATE(AB30,AD30-1),$AC$2:$AF29,4,0))</f>
        <v>0.43749999999999983</v>
      </c>
      <c r="AF30" s="56">
        <f>IF($E30="",('[1]pravidla turnaje'!#REF!/24/60),(VLOOKUP("x",'[1]pravidla turnaje'!$A$31:$D$58,4,0)/60/24))</f>
        <v>6.9444444444444441E-3</v>
      </c>
      <c r="BE30" s="57"/>
      <c r="BF30" s="57"/>
      <c r="BJ30" s="58"/>
      <c r="BK30" s="58"/>
    </row>
    <row r="31" spans="1:63" ht="22.5" customHeight="1" x14ac:dyDescent="0.25">
      <c r="A31" s="38">
        <f t="shared" si="1"/>
        <v>10</v>
      </c>
      <c r="B31" s="38">
        <f t="shared" si="1"/>
        <v>10</v>
      </c>
      <c r="C31" s="38">
        <f t="shared" si="2"/>
        <v>10</v>
      </c>
      <c r="D31" s="39" t="str">
        <f t="shared" si="3"/>
        <v>12_13</v>
      </c>
      <c r="E31" s="40" t="str">
        <f t="shared" si="4"/>
        <v>N</v>
      </c>
      <c r="F31" s="41">
        <v>13</v>
      </c>
      <c r="G31" s="41">
        <v>12</v>
      </c>
      <c r="H31" s="38" t="str">
        <f t="shared" si="0"/>
        <v/>
      </c>
      <c r="I31" s="39" t="str">
        <f t="shared" si="0"/>
        <v/>
      </c>
      <c r="J31" s="42" t="str">
        <f>VLOOKUP(F31,[1]Tabulka!$B$4:$Q$239,16,0)</f>
        <v/>
      </c>
      <c r="K31" s="39" t="str">
        <f>VLOOKUP(G31,[1]Tabulka!$B$4:$Q$239,16,0)</f>
        <v/>
      </c>
      <c r="L31" s="42">
        <f>IF($E31="N",'[1]pravidla turnaje'!$A$6,IF($H31&gt;$I31,IF(OR($W31="PP",W31="SN"),'[1]pravidla turnaje'!$A$3,'[1]pravidla turnaje'!$A$2),IF($H31&lt;$I31,IF(OR($W31="PP",W31="SN"),'[1]pravidla turnaje'!$A$5,'[1]pravidla turnaje'!$A$6),'[1]pravidla turnaje'!$A$4)))</f>
        <v>0</v>
      </c>
      <c r="M31" s="39">
        <f>IF($E31="N",'[1]pravidla turnaje'!$A$6,IF($H31&lt;$I31,IF(OR($W31="PP",$W31="SN"),'[1]pravidla turnaje'!$A$3,'[1]pravidla turnaje'!$A$2),IF($H31&gt;$I31,IF(OR($W31="PP",$W31="SN"),'[1]pravidla turnaje'!$A$5,'[1]pravidla turnaje'!$A$6),'[1]pravidla turnaje'!$A$4)))</f>
        <v>0</v>
      </c>
      <c r="N31" s="42">
        <f t="shared" si="8"/>
        <v>13</v>
      </c>
      <c r="O31" s="43">
        <f t="shared" si="8"/>
        <v>12</v>
      </c>
      <c r="P31" s="44" t="str">
        <f>VLOOKUP($C31,'[1]pravidla turnaje'!$A$64:$B$83,2,0)</f>
        <v>A</v>
      </c>
      <c r="Q31" s="45" t="str">
        <f t="shared" si="6"/>
        <v>10:40 - 10:50</v>
      </c>
      <c r="R31" s="45" t="s">
        <v>61</v>
      </c>
      <c r="S31" s="46" t="str">
        <f>IFERROR(VLOOKUP(F31,[1]Tabulka!$B$4:$C$239,2,0),"")</f>
        <v>Václav/ 
Houser</v>
      </c>
      <c r="T31" s="46" t="str">
        <f>IFERROR(VLOOKUP(G31,[1]Tabulka!$B$4:$C$239,2,0),"")</f>
        <v>Kisugite/ 
Mück</v>
      </c>
      <c r="U31" s="47"/>
      <c r="V31" s="48"/>
      <c r="W31" s="49"/>
      <c r="X31" s="50"/>
      <c r="Y31" s="51"/>
      <c r="Z31" s="50"/>
      <c r="AA31" s="51"/>
      <c r="AB31" s="52" t="s">
        <v>31</v>
      </c>
      <c r="AC31" s="53" t="str">
        <f t="shared" si="7"/>
        <v>A8</v>
      </c>
      <c r="AD31" s="54">
        <f>COUNTIF($AB$3:$AB31,AB31)</f>
        <v>8</v>
      </c>
      <c r="AE31" s="55">
        <f>IF(AD31=1,'[1]pravidla turnaje'!$C$60,VLOOKUP(CONCATENATE(AB31,AD31-1),$AC$2:$AF30,3,0)+VLOOKUP(CONCATENATE(AB31,AD31-1),$AC$2:$AF30,4,0))</f>
        <v>0.44444444444444425</v>
      </c>
      <c r="AF31" s="56">
        <f>IF($E31="",('[1]pravidla turnaje'!#REF!/24/60),(VLOOKUP("x",'[1]pravidla turnaje'!$A$31:$D$58,4,0)/60/24))</f>
        <v>6.9444444444444441E-3</v>
      </c>
      <c r="BE31" s="57"/>
      <c r="BF31" s="57"/>
      <c r="BJ31" s="58"/>
      <c r="BK31" s="58"/>
    </row>
    <row r="32" spans="1:63" ht="22.5" customHeight="1" x14ac:dyDescent="0.25">
      <c r="A32" s="38">
        <f t="shared" si="1"/>
        <v>20</v>
      </c>
      <c r="B32" s="38">
        <f t="shared" si="1"/>
        <v>20</v>
      </c>
      <c r="C32" s="38">
        <f t="shared" si="2"/>
        <v>20</v>
      </c>
      <c r="D32" s="39" t="str">
        <f t="shared" si="3"/>
        <v>22_23</v>
      </c>
      <c r="E32" s="40" t="str">
        <f t="shared" si="4"/>
        <v>N</v>
      </c>
      <c r="F32" s="59">
        <v>23</v>
      </c>
      <c r="G32" s="59">
        <v>22</v>
      </c>
      <c r="H32" s="38" t="str">
        <f t="shared" si="0"/>
        <v/>
      </c>
      <c r="I32" s="39" t="str">
        <f t="shared" si="0"/>
        <v/>
      </c>
      <c r="J32" s="42" t="str">
        <f>VLOOKUP(F32,[1]Tabulka!$B$4:$Q$239,16,0)</f>
        <v/>
      </c>
      <c r="K32" s="39" t="str">
        <f>VLOOKUP(G32,[1]Tabulka!$B$4:$Q$239,16,0)</f>
        <v/>
      </c>
      <c r="L32" s="42">
        <f>IF($E32="N",'[1]pravidla turnaje'!$A$6,IF($H32&gt;$I32,IF(OR($W32="PP",W32="SN"),'[1]pravidla turnaje'!$A$3,'[1]pravidla turnaje'!$A$2),IF($H32&lt;$I32,IF(OR($W32="PP",W32="SN"),'[1]pravidla turnaje'!$A$5,'[1]pravidla turnaje'!$A$6),'[1]pravidla turnaje'!$A$4)))</f>
        <v>0</v>
      </c>
      <c r="M32" s="39">
        <f>IF($E32="N",'[1]pravidla turnaje'!$A$6,IF($H32&lt;$I32,IF(OR($W32="PP",$W32="SN"),'[1]pravidla turnaje'!$A$3,'[1]pravidla turnaje'!$A$2),IF($H32&gt;$I32,IF(OR($W32="PP",$W32="SN"),'[1]pravidla turnaje'!$A$5,'[1]pravidla turnaje'!$A$6),'[1]pravidla turnaje'!$A$4)))</f>
        <v>0</v>
      </c>
      <c r="N32" s="42">
        <f t="shared" si="8"/>
        <v>23</v>
      </c>
      <c r="O32" s="43">
        <f t="shared" si="8"/>
        <v>22</v>
      </c>
      <c r="P32" s="44" t="str">
        <f>VLOOKUP($C32,'[1]pravidla turnaje'!$A$64:$B$83,2,0)</f>
        <v>B</v>
      </c>
      <c r="Q32" s="45" t="str">
        <f t="shared" si="6"/>
        <v>10:40 - 10:50</v>
      </c>
      <c r="R32" s="45" t="s">
        <v>62</v>
      </c>
      <c r="S32" s="46" t="str">
        <f>IFERROR(VLOOKUP(F32,[1]Tabulka!$B$4:$C$239,2,0),"")</f>
        <v>Rudiš/ 
Rudiš</v>
      </c>
      <c r="T32" s="46" t="str">
        <f>IFERROR(VLOOKUP(G32,[1]Tabulka!$B$4:$C$239,2,0),"")</f>
        <v>Fořt/ 
Fořt</v>
      </c>
      <c r="U32" s="47"/>
      <c r="V32" s="48"/>
      <c r="W32" s="49"/>
      <c r="X32" s="50"/>
      <c r="Y32" s="51"/>
      <c r="Z32" s="50"/>
      <c r="AA32" s="51"/>
      <c r="AB32" s="52" t="s">
        <v>33</v>
      </c>
      <c r="AC32" s="53" t="str">
        <f t="shared" si="7"/>
        <v>B8</v>
      </c>
      <c r="AD32" s="54">
        <f>COUNTIF($AB$3:$AB32,AB32)</f>
        <v>8</v>
      </c>
      <c r="AE32" s="55">
        <f>IF(AD32=1,'[1]pravidla turnaje'!$C$60,VLOOKUP(CONCATENATE(AB32,AD32-1),$AC$2:$AF31,3,0)+VLOOKUP(CONCATENATE(AB32,AD32-1),$AC$2:$AF31,4,0))</f>
        <v>0.44444444444444425</v>
      </c>
      <c r="AF32" s="56">
        <f>IF($E32="",('[1]pravidla turnaje'!#REF!/24/60),(VLOOKUP("x",'[1]pravidla turnaje'!$A$31:$D$58,4,0)/60/24))</f>
        <v>6.9444444444444441E-3</v>
      </c>
      <c r="BE32" s="57"/>
      <c r="BF32" s="57"/>
      <c r="BJ32" s="58"/>
      <c r="BK32" s="58"/>
    </row>
    <row r="33" spans="1:64" ht="22.5" customHeight="1" x14ac:dyDescent="0.25">
      <c r="A33" s="38">
        <f t="shared" si="1"/>
        <v>30</v>
      </c>
      <c r="B33" s="38">
        <f t="shared" si="1"/>
        <v>30</v>
      </c>
      <c r="C33" s="38">
        <f t="shared" si="2"/>
        <v>30</v>
      </c>
      <c r="D33" s="39" t="str">
        <f t="shared" si="3"/>
        <v>32_33</v>
      </c>
      <c r="E33" s="40" t="str">
        <f t="shared" si="4"/>
        <v>N</v>
      </c>
      <c r="F33" s="60">
        <v>33</v>
      </c>
      <c r="G33" s="60">
        <v>32</v>
      </c>
      <c r="H33" s="38" t="str">
        <f t="shared" si="0"/>
        <v/>
      </c>
      <c r="I33" s="39" t="str">
        <f t="shared" si="0"/>
        <v/>
      </c>
      <c r="J33" s="42" t="str">
        <f>VLOOKUP(F33,[1]Tabulka!$B$4:$Q$239,16,0)</f>
        <v/>
      </c>
      <c r="K33" s="39" t="str">
        <f>VLOOKUP(G33,[1]Tabulka!$B$4:$Q$239,16,0)</f>
        <v/>
      </c>
      <c r="L33" s="42">
        <f>IF($E33="N",'[1]pravidla turnaje'!$A$6,IF($H33&gt;$I33,IF(OR($W33="PP",W33="SN"),'[1]pravidla turnaje'!$A$3,'[1]pravidla turnaje'!$A$2),IF($H33&lt;$I33,IF(OR($W33="PP",W33="SN"),'[1]pravidla turnaje'!$A$5,'[1]pravidla turnaje'!$A$6),'[1]pravidla turnaje'!$A$4)))</f>
        <v>0</v>
      </c>
      <c r="M33" s="39">
        <f>IF($E33="N",'[1]pravidla turnaje'!$A$6,IF($H33&lt;$I33,IF(OR($W33="PP",$W33="SN"),'[1]pravidla turnaje'!$A$3,'[1]pravidla turnaje'!$A$2),IF($H33&gt;$I33,IF(OR($W33="PP",$W33="SN"),'[1]pravidla turnaje'!$A$5,'[1]pravidla turnaje'!$A$6),'[1]pravidla turnaje'!$A$4)))</f>
        <v>0</v>
      </c>
      <c r="N33" s="42">
        <f t="shared" si="8"/>
        <v>33</v>
      </c>
      <c r="O33" s="43">
        <f t="shared" si="8"/>
        <v>32</v>
      </c>
      <c r="P33" s="44" t="str">
        <f>VLOOKUP($C33,'[1]pravidla turnaje'!$A$64:$B$83,2,0)</f>
        <v>C</v>
      </c>
      <c r="Q33" s="45" t="str">
        <f t="shared" si="6"/>
        <v>10:40 - 10:50</v>
      </c>
      <c r="R33" s="45" t="s">
        <v>63</v>
      </c>
      <c r="S33" s="46" t="str">
        <f>IFERROR(VLOOKUP(F33,[1]Tabulka!$B$4:$C$239,2,0),"")</f>
        <v>Antůšek/ 
Řečník</v>
      </c>
      <c r="T33" s="46" t="str">
        <f>IFERROR(VLOOKUP(G33,[1]Tabulka!$B$4:$C$239,2,0),"")</f>
        <v>Bína/ 
Pech</v>
      </c>
      <c r="U33" s="47"/>
      <c r="V33" s="48"/>
      <c r="W33" s="66"/>
      <c r="X33" s="50"/>
      <c r="Y33" s="51"/>
      <c r="Z33" s="50"/>
      <c r="AA33" s="51"/>
      <c r="AB33" s="52" t="s">
        <v>35</v>
      </c>
      <c r="AC33" s="53" t="str">
        <f t="shared" si="7"/>
        <v>C8</v>
      </c>
      <c r="AD33" s="54">
        <f>COUNTIF($AB$3:$AB33,AB33)</f>
        <v>8</v>
      </c>
      <c r="AE33" s="55">
        <f>IF(AD33=1,'[1]pravidla turnaje'!$C$60,VLOOKUP(CONCATENATE(AB33,AD33-1),$AC$2:$AF32,3,0)+VLOOKUP(CONCATENATE(AB33,AD33-1),$AC$2:$AF32,4,0))</f>
        <v>0.44444444444444425</v>
      </c>
      <c r="AF33" s="56">
        <f>IF($E33="",('[1]pravidla turnaje'!#REF!/24/60),(VLOOKUP("x",'[1]pravidla turnaje'!$A$31:$D$58,4,0)/60/24))</f>
        <v>6.9444444444444441E-3</v>
      </c>
      <c r="BE33" s="57"/>
      <c r="BF33" s="57"/>
      <c r="BJ33" s="58"/>
      <c r="BK33" s="58"/>
      <c r="BL33" s="67"/>
    </row>
    <row r="34" spans="1:64" ht="22.5" customHeight="1" x14ac:dyDescent="0.25">
      <c r="A34" s="38">
        <f t="shared" si="1"/>
        <v>40</v>
      </c>
      <c r="B34" s="38">
        <f t="shared" si="1"/>
        <v>40</v>
      </c>
      <c r="C34" s="38">
        <f t="shared" si="2"/>
        <v>40</v>
      </c>
      <c r="D34" s="39" t="str">
        <f t="shared" si="3"/>
        <v>42_43</v>
      </c>
      <c r="E34" s="40" t="str">
        <f t="shared" si="4"/>
        <v>N</v>
      </c>
      <c r="F34" s="61">
        <v>43</v>
      </c>
      <c r="G34" s="61">
        <v>42</v>
      </c>
      <c r="H34" s="38" t="str">
        <f t="shared" si="0"/>
        <v/>
      </c>
      <c r="I34" s="39" t="str">
        <f t="shared" si="0"/>
        <v/>
      </c>
      <c r="J34" s="42" t="str">
        <f>VLOOKUP(F34,[1]Tabulka!$B$4:$Q$239,16,0)</f>
        <v/>
      </c>
      <c r="K34" s="39" t="str">
        <f>VLOOKUP(G34,[1]Tabulka!$B$4:$Q$239,16,0)</f>
        <v/>
      </c>
      <c r="L34" s="42">
        <f>IF($E34="N",'[1]pravidla turnaje'!$A$6,IF($H34&gt;$I34,IF(OR($W34="PP",W34="SN"),'[1]pravidla turnaje'!$A$3,'[1]pravidla turnaje'!$A$2),IF($H34&lt;$I34,IF(OR($W34="PP",W34="SN"),'[1]pravidla turnaje'!$A$5,'[1]pravidla turnaje'!$A$6),'[1]pravidla turnaje'!$A$4)))</f>
        <v>0</v>
      </c>
      <c r="M34" s="39">
        <f>IF($E34="N",'[1]pravidla turnaje'!$A$6,IF($H34&lt;$I34,IF(OR($W34="PP",$W34="SN"),'[1]pravidla turnaje'!$A$3,'[1]pravidla turnaje'!$A$2),IF($H34&gt;$I34,IF(OR($W34="PP",$W34="SN"),'[1]pravidla turnaje'!$A$5,'[1]pravidla turnaje'!$A$6),'[1]pravidla turnaje'!$A$4)))</f>
        <v>0</v>
      </c>
      <c r="N34" s="42">
        <f t="shared" si="8"/>
        <v>43</v>
      </c>
      <c r="O34" s="43">
        <f t="shared" si="8"/>
        <v>42</v>
      </c>
      <c r="P34" s="44" t="str">
        <f>VLOOKUP($C34,'[1]pravidla turnaje'!$A$64:$B$83,2,0)</f>
        <v>D</v>
      </c>
      <c r="Q34" s="45" t="str">
        <f t="shared" si="6"/>
        <v>10:40 - 10:50</v>
      </c>
      <c r="R34" s="45" t="s">
        <v>64</v>
      </c>
      <c r="S34" s="46" t="str">
        <f>IFERROR(VLOOKUP(F34,[1]Tabulka!$B$4:$C$239,2,0),"")</f>
        <v>Malý/ 
Topš</v>
      </c>
      <c r="T34" s="46" t="str">
        <f>IFERROR(VLOOKUP(G34,[1]Tabulka!$B$4:$C$239,2,0),"")</f>
        <v>Výborný/ 
Aster</v>
      </c>
      <c r="U34" s="47"/>
      <c r="V34" s="48"/>
      <c r="W34" s="66"/>
      <c r="X34" s="50"/>
      <c r="Y34" s="51"/>
      <c r="Z34" s="50"/>
      <c r="AA34" s="51"/>
      <c r="AB34" s="52" t="s">
        <v>5</v>
      </c>
      <c r="AC34" s="53" t="str">
        <f t="shared" si="7"/>
        <v>D8</v>
      </c>
      <c r="AD34" s="54">
        <f>COUNTIF($AB$3:$AB34,AB34)</f>
        <v>8</v>
      </c>
      <c r="AE34" s="55">
        <f>IF(AD34=1,'[1]pravidla turnaje'!$C$60,VLOOKUP(CONCATENATE(AB34,AD34-1),$AC$2:$AF33,3,0)+VLOOKUP(CONCATENATE(AB34,AD34-1),$AC$2:$AF33,4,0))</f>
        <v>0.44444444444444425</v>
      </c>
      <c r="AF34" s="56">
        <f>IF($E34="",('[1]pravidla turnaje'!#REF!/24/60),(VLOOKUP("x",'[1]pravidla turnaje'!$A$31:$D$58,4,0)/60/24))</f>
        <v>6.9444444444444441E-3</v>
      </c>
      <c r="BE34" s="68"/>
      <c r="BF34" s="68"/>
      <c r="BJ34" s="58"/>
      <c r="BK34" s="58"/>
      <c r="BL34" s="67"/>
    </row>
    <row r="35" spans="1:64" ht="22.5" customHeight="1" x14ac:dyDescent="0.25">
      <c r="A35" s="38">
        <f t="shared" si="1"/>
        <v>10</v>
      </c>
      <c r="B35" s="38">
        <f t="shared" si="1"/>
        <v>10</v>
      </c>
      <c r="C35" s="38">
        <f t="shared" si="2"/>
        <v>10</v>
      </c>
      <c r="D35" s="39" t="str">
        <f t="shared" si="3"/>
        <v>15_16</v>
      </c>
      <c r="E35" s="40" t="str">
        <f t="shared" si="4"/>
        <v>N</v>
      </c>
      <c r="F35" s="41">
        <v>15</v>
      </c>
      <c r="G35" s="41">
        <v>16</v>
      </c>
      <c r="H35" s="38" t="str">
        <f t="shared" si="0"/>
        <v/>
      </c>
      <c r="I35" s="39" t="str">
        <f t="shared" si="0"/>
        <v/>
      </c>
      <c r="J35" s="42" t="str">
        <f>VLOOKUP(F35,[1]Tabulka!$B$4:$Q$239,16,0)</f>
        <v/>
      </c>
      <c r="K35" s="39" t="str">
        <f>VLOOKUP(G35,[1]Tabulka!$B$4:$Q$239,16,0)</f>
        <v/>
      </c>
      <c r="L35" s="42">
        <f>IF($E35="N",'[1]pravidla turnaje'!$A$6,IF($H35&gt;$I35,IF(OR($W35="PP",W35="SN"),'[1]pravidla turnaje'!$A$3,'[1]pravidla turnaje'!$A$2),IF($H35&lt;$I35,IF(OR($W35="PP",W35="SN"),'[1]pravidla turnaje'!$A$5,'[1]pravidla turnaje'!$A$6),'[1]pravidla turnaje'!$A$4)))</f>
        <v>0</v>
      </c>
      <c r="M35" s="39">
        <f>IF($E35="N",'[1]pravidla turnaje'!$A$6,IF($H35&lt;$I35,IF(OR($W35="PP",$W35="SN"),'[1]pravidla turnaje'!$A$3,'[1]pravidla turnaje'!$A$2),IF($H35&gt;$I35,IF(OR($W35="PP",$W35="SN"),'[1]pravidla turnaje'!$A$5,'[1]pravidla turnaje'!$A$6),'[1]pravidla turnaje'!$A$4)))</f>
        <v>0</v>
      </c>
      <c r="N35" s="42">
        <f t="shared" si="8"/>
        <v>15</v>
      </c>
      <c r="O35" s="43">
        <f t="shared" si="8"/>
        <v>16</v>
      </c>
      <c r="P35" s="44" t="str">
        <f>VLOOKUP($C35,'[1]pravidla turnaje'!$A$64:$B$83,2,0)</f>
        <v>A</v>
      </c>
      <c r="Q35" s="45" t="str">
        <f t="shared" si="6"/>
        <v>10:50 - 11:00</v>
      </c>
      <c r="R35" s="45" t="s">
        <v>65</v>
      </c>
      <c r="S35" s="46" t="str">
        <f>IFERROR(VLOOKUP(F35,[1]Tabulka!$B$4:$C$239,2,0),"")</f>
        <v>Gerhard/ 
Sýkora</v>
      </c>
      <c r="T35" s="46" t="str">
        <f>IFERROR(VLOOKUP(G35,[1]Tabulka!$B$4:$C$239,2,0),"")</f>
        <v>Kronychová/ 
Kadlecová</v>
      </c>
      <c r="U35" s="47"/>
      <c r="V35" s="48"/>
      <c r="W35" s="49"/>
      <c r="X35" s="50"/>
      <c r="Y35" s="51"/>
      <c r="Z35" s="50"/>
      <c r="AA35" s="51"/>
      <c r="AB35" s="52" t="s">
        <v>31</v>
      </c>
      <c r="AC35" s="53" t="str">
        <f t="shared" si="7"/>
        <v>A9</v>
      </c>
      <c r="AD35" s="54">
        <f>COUNTIF($AB$3:$AB35,AB35)</f>
        <v>9</v>
      </c>
      <c r="AE35" s="55">
        <f>IF(AD35=1,'[1]pravidla turnaje'!$C$60,VLOOKUP(CONCATENATE(AB35,AD35-1),$AC$2:$AF34,3,0)+VLOOKUP(CONCATENATE(AB35,AD35-1),$AC$2:$AF34,4,0))</f>
        <v>0.45138888888888867</v>
      </c>
      <c r="AF35" s="56">
        <f>IF($E35="",('[1]pravidla turnaje'!#REF!/24/60),(VLOOKUP("x",'[1]pravidla turnaje'!$A$31:$D$58,4,0)/60/24))</f>
        <v>6.9444444444444441E-3</v>
      </c>
    </row>
    <row r="36" spans="1:64" ht="22.5" customHeight="1" x14ac:dyDescent="0.25">
      <c r="A36" s="38">
        <f t="shared" si="1"/>
        <v>20</v>
      </c>
      <c r="B36" s="38">
        <f t="shared" si="1"/>
        <v>20</v>
      </c>
      <c r="C36" s="38">
        <f t="shared" si="2"/>
        <v>20</v>
      </c>
      <c r="D36" s="39" t="str">
        <f t="shared" si="3"/>
        <v>25_26</v>
      </c>
      <c r="E36" s="40" t="str">
        <f t="shared" si="4"/>
        <v>N</v>
      </c>
      <c r="F36" s="59">
        <v>25</v>
      </c>
      <c r="G36" s="59">
        <v>26</v>
      </c>
      <c r="H36" s="38" t="str">
        <f t="shared" si="0"/>
        <v/>
      </c>
      <c r="I36" s="39" t="str">
        <f t="shared" si="0"/>
        <v/>
      </c>
      <c r="J36" s="42" t="str">
        <f>VLOOKUP(F36,[1]Tabulka!$B$4:$Q$239,16,0)</f>
        <v/>
      </c>
      <c r="K36" s="39" t="str">
        <f>VLOOKUP(G36,[1]Tabulka!$B$4:$Q$239,16,0)</f>
        <v/>
      </c>
      <c r="L36" s="42">
        <f>IF($E36="N",'[1]pravidla turnaje'!$A$6,IF($H36&gt;$I36,IF(OR($W36="PP",W36="SN"),'[1]pravidla turnaje'!$A$3,'[1]pravidla turnaje'!$A$2),IF($H36&lt;$I36,IF(OR($W36="PP",W36="SN"),'[1]pravidla turnaje'!$A$5,'[1]pravidla turnaje'!$A$6),'[1]pravidla turnaje'!$A$4)))</f>
        <v>0</v>
      </c>
      <c r="M36" s="39">
        <f>IF($E36="N",'[1]pravidla turnaje'!$A$6,IF($H36&lt;$I36,IF(OR($W36="PP",$W36="SN"),'[1]pravidla turnaje'!$A$3,'[1]pravidla turnaje'!$A$2),IF($H36&gt;$I36,IF(OR($W36="PP",$W36="SN"),'[1]pravidla turnaje'!$A$5,'[1]pravidla turnaje'!$A$6),'[1]pravidla turnaje'!$A$4)))</f>
        <v>0</v>
      </c>
      <c r="N36" s="42">
        <f t="shared" si="8"/>
        <v>25</v>
      </c>
      <c r="O36" s="43">
        <f t="shared" si="8"/>
        <v>26</v>
      </c>
      <c r="P36" s="44" t="str">
        <f>VLOOKUP($C36,'[1]pravidla turnaje'!$A$64:$B$83,2,0)</f>
        <v>B</v>
      </c>
      <c r="Q36" s="45" t="str">
        <f t="shared" si="6"/>
        <v>10:50 - 11:00</v>
      </c>
      <c r="R36" s="45" t="s">
        <v>66</v>
      </c>
      <c r="S36" s="46" t="str">
        <f>IFERROR(VLOOKUP(F36,[1]Tabulka!$B$4:$C$239,2,0),"")</f>
        <v>Tichý/ 
Chyna</v>
      </c>
      <c r="T36" s="46" t="str">
        <f>IFERROR(VLOOKUP(G36,[1]Tabulka!$B$4:$C$239,2,0),"")</f>
        <v>Křenek/ 
Körber</v>
      </c>
      <c r="U36" s="47"/>
      <c r="V36" s="48"/>
      <c r="W36" s="49"/>
      <c r="X36" s="50"/>
      <c r="Y36" s="51"/>
      <c r="Z36" s="50"/>
      <c r="AA36" s="51"/>
      <c r="AB36" s="52" t="s">
        <v>33</v>
      </c>
      <c r="AC36" s="53" t="str">
        <f t="shared" si="7"/>
        <v>B9</v>
      </c>
      <c r="AD36" s="54">
        <f>COUNTIF($AB$3:$AB36,AB36)</f>
        <v>9</v>
      </c>
      <c r="AE36" s="55">
        <f>IF(AD36=1,'[1]pravidla turnaje'!$C$60,VLOOKUP(CONCATENATE(AB36,AD36-1),$AC$2:$AF35,3,0)+VLOOKUP(CONCATENATE(AB36,AD36-1),$AC$2:$AF35,4,0))</f>
        <v>0.45138888888888867</v>
      </c>
      <c r="AF36" s="56">
        <f>IF($E36="",('[1]pravidla turnaje'!#REF!/24/60),(VLOOKUP("x",'[1]pravidla turnaje'!$A$31:$D$58,4,0)/60/24))</f>
        <v>6.9444444444444441E-3</v>
      </c>
    </row>
    <row r="37" spans="1:64" ht="22.5" customHeight="1" x14ac:dyDescent="0.25">
      <c r="A37" s="38">
        <f t="shared" si="1"/>
        <v>30</v>
      </c>
      <c r="B37" s="38">
        <f t="shared" si="1"/>
        <v>30</v>
      </c>
      <c r="C37" s="38">
        <f t="shared" si="2"/>
        <v>30</v>
      </c>
      <c r="D37" s="39" t="str">
        <f t="shared" si="3"/>
        <v>35_36</v>
      </c>
      <c r="E37" s="40" t="str">
        <f t="shared" si="4"/>
        <v>N</v>
      </c>
      <c r="F37" s="60">
        <v>35</v>
      </c>
      <c r="G37" s="60">
        <v>36</v>
      </c>
      <c r="H37" s="38" t="str">
        <f t="shared" si="0"/>
        <v/>
      </c>
      <c r="I37" s="39" t="str">
        <f t="shared" si="0"/>
        <v/>
      </c>
      <c r="J37" s="42" t="str">
        <f>VLOOKUP(F37,[1]Tabulka!$B$4:$Q$239,16,0)</f>
        <v/>
      </c>
      <c r="K37" s="39" t="str">
        <f>VLOOKUP(G37,[1]Tabulka!$B$4:$Q$239,16,0)</f>
        <v/>
      </c>
      <c r="L37" s="42">
        <f>IF($E37="N",'[1]pravidla turnaje'!$A$6,IF($H37&gt;$I37,IF(OR($W37="PP",W37="SN"),'[1]pravidla turnaje'!$A$3,'[1]pravidla turnaje'!$A$2),IF($H37&lt;$I37,IF(OR($W37="PP",W37="SN"),'[1]pravidla turnaje'!$A$5,'[1]pravidla turnaje'!$A$6),'[1]pravidla turnaje'!$A$4)))</f>
        <v>0</v>
      </c>
      <c r="M37" s="39">
        <f>IF($E37="N",'[1]pravidla turnaje'!$A$6,IF($H37&lt;$I37,IF(OR($W37="PP",$W37="SN"),'[1]pravidla turnaje'!$A$3,'[1]pravidla turnaje'!$A$2),IF($H37&gt;$I37,IF(OR($W37="PP",$W37="SN"),'[1]pravidla turnaje'!$A$5,'[1]pravidla turnaje'!$A$6),'[1]pravidla turnaje'!$A$4)))</f>
        <v>0</v>
      </c>
      <c r="N37" s="42">
        <f t="shared" si="8"/>
        <v>35</v>
      </c>
      <c r="O37" s="43">
        <f t="shared" si="8"/>
        <v>36</v>
      </c>
      <c r="P37" s="44" t="str">
        <f>VLOOKUP($C37,'[1]pravidla turnaje'!$A$64:$B$83,2,0)</f>
        <v>C</v>
      </c>
      <c r="Q37" s="45" t="str">
        <f t="shared" si="6"/>
        <v>10:50 - 11:00</v>
      </c>
      <c r="R37" s="45" t="s">
        <v>67</v>
      </c>
      <c r="S37" s="46" t="str">
        <f>IFERROR(VLOOKUP(F37,[1]Tabulka!$B$4:$C$239,2,0),"")</f>
        <v>Hanžl/ 
Kašpar</v>
      </c>
      <c r="T37" s="46" t="str">
        <f>IFERROR(VLOOKUP(G37,[1]Tabulka!$B$4:$C$239,2,0),"")</f>
        <v>Hněvkovský/ 
Šárka</v>
      </c>
      <c r="U37" s="47"/>
      <c r="V37" s="48"/>
      <c r="W37" s="49"/>
      <c r="X37" s="50"/>
      <c r="Y37" s="51"/>
      <c r="Z37" s="50"/>
      <c r="AA37" s="51"/>
      <c r="AB37" s="52" t="s">
        <v>35</v>
      </c>
      <c r="AC37" s="53" t="str">
        <f t="shared" si="7"/>
        <v>C9</v>
      </c>
      <c r="AD37" s="54">
        <f>COUNTIF($AB$3:$AB37,AB37)</f>
        <v>9</v>
      </c>
      <c r="AE37" s="55">
        <f>IF(AD37=1,'[1]pravidla turnaje'!$C$60,VLOOKUP(CONCATENATE(AB37,AD37-1),$AC$2:$AF36,3,0)+VLOOKUP(CONCATENATE(AB37,AD37-1),$AC$2:$AF36,4,0))</f>
        <v>0.45138888888888867</v>
      </c>
      <c r="AF37" s="56">
        <f>IF($E37="",('[1]pravidla turnaje'!#REF!/24/60),(VLOOKUP("x",'[1]pravidla turnaje'!$A$31:$D$58,4,0)/60/24))</f>
        <v>6.9444444444444441E-3</v>
      </c>
    </row>
    <row r="38" spans="1:64" ht="22.5" customHeight="1" x14ac:dyDescent="0.25">
      <c r="A38" s="38">
        <f t="shared" si="1"/>
        <v>40</v>
      </c>
      <c r="B38" s="38">
        <f t="shared" si="1"/>
        <v>40</v>
      </c>
      <c r="C38" s="38">
        <f t="shared" si="2"/>
        <v>40</v>
      </c>
      <c r="D38" s="39" t="str">
        <f t="shared" si="3"/>
        <v>45_46</v>
      </c>
      <c r="E38" s="40" t="str">
        <f t="shared" si="4"/>
        <v>N</v>
      </c>
      <c r="F38" s="61">
        <v>45</v>
      </c>
      <c r="G38" s="61">
        <v>46</v>
      </c>
      <c r="H38" s="38" t="str">
        <f t="shared" si="0"/>
        <v/>
      </c>
      <c r="I38" s="39" t="str">
        <f t="shared" si="0"/>
        <v/>
      </c>
      <c r="J38" s="42" t="str">
        <f>VLOOKUP(F38,[1]Tabulka!$B$4:$Q$239,16,0)</f>
        <v/>
      </c>
      <c r="K38" s="39" t="str">
        <f>VLOOKUP(G38,[1]Tabulka!$B$4:$Q$239,16,0)</f>
        <v/>
      </c>
      <c r="L38" s="42">
        <f>IF($E38="N",'[1]pravidla turnaje'!$A$6,IF($H38&gt;$I38,IF(OR($W38="PP",W38="SN"),'[1]pravidla turnaje'!$A$3,'[1]pravidla turnaje'!$A$2),IF($H38&lt;$I38,IF(OR($W38="PP",W38="SN"),'[1]pravidla turnaje'!$A$5,'[1]pravidla turnaje'!$A$6),'[1]pravidla turnaje'!$A$4)))</f>
        <v>0</v>
      </c>
      <c r="M38" s="39">
        <f>IF($E38="N",'[1]pravidla turnaje'!$A$6,IF($H38&lt;$I38,IF(OR($W38="PP",$W38="SN"),'[1]pravidla turnaje'!$A$3,'[1]pravidla turnaje'!$A$2),IF($H38&gt;$I38,IF(OR($W38="PP",$W38="SN"),'[1]pravidla turnaje'!$A$5,'[1]pravidla turnaje'!$A$6),'[1]pravidla turnaje'!$A$4)))</f>
        <v>0</v>
      </c>
      <c r="N38" s="42">
        <f t="shared" si="8"/>
        <v>45</v>
      </c>
      <c r="O38" s="43">
        <f t="shared" si="8"/>
        <v>46</v>
      </c>
      <c r="P38" s="44" t="str">
        <f>VLOOKUP($C38,'[1]pravidla turnaje'!$A$64:$B$83,2,0)</f>
        <v>D</v>
      </c>
      <c r="Q38" s="45" t="str">
        <f t="shared" si="6"/>
        <v>10:50 - 11:00</v>
      </c>
      <c r="R38" s="45" t="s">
        <v>68</v>
      </c>
      <c r="S38" s="46" t="str">
        <f>IFERROR(VLOOKUP(F38,[1]Tabulka!$B$4:$C$239,2,0),"")</f>
        <v>Dvořák/ 
Dvořák</v>
      </c>
      <c r="T38" s="46" t="str">
        <f>IFERROR(VLOOKUP(G38,[1]Tabulka!$B$4:$C$239,2,0),"")</f>
        <v>Vojta/ 
Hynek</v>
      </c>
      <c r="U38" s="47"/>
      <c r="V38" s="48"/>
      <c r="W38" s="49"/>
      <c r="X38" s="50"/>
      <c r="Y38" s="51"/>
      <c r="Z38" s="50"/>
      <c r="AA38" s="51"/>
      <c r="AB38" s="52" t="s">
        <v>5</v>
      </c>
      <c r="AC38" s="53" t="str">
        <f t="shared" si="7"/>
        <v>D9</v>
      </c>
      <c r="AD38" s="54">
        <f>COUNTIF($AB$3:$AB38,AB38)</f>
        <v>9</v>
      </c>
      <c r="AE38" s="55">
        <f>IF(AD38=1,'[1]pravidla turnaje'!$C$60,VLOOKUP(CONCATENATE(AB38,AD38-1),$AC$2:$AF37,3,0)+VLOOKUP(CONCATENATE(AB38,AD38-1),$AC$2:$AF37,4,0))</f>
        <v>0.45138888888888867</v>
      </c>
      <c r="AF38" s="56">
        <f>IF($E38="",('[1]pravidla turnaje'!#REF!/24/60),(VLOOKUP("x",'[1]pravidla turnaje'!$A$31:$D$58,4,0)/60/24))</f>
        <v>6.9444444444444441E-3</v>
      </c>
    </row>
    <row r="39" spans="1:64" ht="22.5" customHeight="1" x14ac:dyDescent="0.25">
      <c r="A39" s="38">
        <f t="shared" si="1"/>
        <v>50</v>
      </c>
      <c r="B39" s="38">
        <f t="shared" si="1"/>
        <v>50</v>
      </c>
      <c r="C39" s="38">
        <f t="shared" si="2"/>
        <v>50</v>
      </c>
      <c r="D39" s="39" t="str">
        <f t="shared" si="3"/>
        <v>51_54</v>
      </c>
      <c r="E39" s="40" t="str">
        <f t="shared" si="4"/>
        <v>N</v>
      </c>
      <c r="F39" s="62">
        <v>54</v>
      </c>
      <c r="G39" s="62">
        <v>51</v>
      </c>
      <c r="H39" s="38" t="str">
        <f t="shared" si="0"/>
        <v/>
      </c>
      <c r="I39" s="39" t="str">
        <f t="shared" si="0"/>
        <v/>
      </c>
      <c r="J39" s="42" t="str">
        <f>VLOOKUP(F39,[1]Tabulka!$B$4:$Q$239,16,0)</f>
        <v/>
      </c>
      <c r="K39" s="39" t="str">
        <f>VLOOKUP(G39,[1]Tabulka!$B$4:$Q$239,16,0)</f>
        <v/>
      </c>
      <c r="L39" s="42">
        <f>IF($E39="N",'[1]pravidla turnaje'!$A$6,IF($H39&gt;$I39,IF(OR($W39="PP",W39="SN"),'[1]pravidla turnaje'!$A$3,'[1]pravidla turnaje'!$A$2),IF($H39&lt;$I39,IF(OR($W39="PP",W39="SN"),'[1]pravidla turnaje'!$A$5,'[1]pravidla turnaje'!$A$6),'[1]pravidla turnaje'!$A$4)))</f>
        <v>0</v>
      </c>
      <c r="M39" s="39">
        <f>IF($E39="N",'[1]pravidla turnaje'!$A$6,IF($H39&lt;$I39,IF(OR($W39="PP",$W39="SN"),'[1]pravidla turnaje'!$A$3,'[1]pravidla turnaje'!$A$2),IF($H39&gt;$I39,IF(OR($W39="PP",$W39="SN"),'[1]pravidla turnaje'!$A$5,'[1]pravidla turnaje'!$A$6),'[1]pravidla turnaje'!$A$4)))</f>
        <v>0</v>
      </c>
      <c r="N39" s="42">
        <f t="shared" si="8"/>
        <v>54</v>
      </c>
      <c r="O39" s="43">
        <f t="shared" si="8"/>
        <v>51</v>
      </c>
      <c r="P39" s="44" t="str">
        <f>VLOOKUP($C39,'[1]pravidla turnaje'!$A$64:$B$83,2,0)</f>
        <v>E</v>
      </c>
      <c r="Q39" s="45" t="str">
        <f t="shared" si="6"/>
        <v>11:00 - 11:10</v>
      </c>
      <c r="R39" s="45" t="s">
        <v>69</v>
      </c>
      <c r="S39" s="46" t="str">
        <f>IFERROR(VLOOKUP(F39,[1]Tabulka!$B$4:$C$239,2,0),"")</f>
        <v>Syryčanský/ 
Marvan</v>
      </c>
      <c r="T39" s="46" t="str">
        <f>IFERROR(VLOOKUP(G39,[1]Tabulka!$B$4:$C$239,2,0),"")</f>
        <v>Haspeklo/ 
Horáček</v>
      </c>
      <c r="U39" s="47"/>
      <c r="V39" s="48"/>
      <c r="W39" s="49"/>
      <c r="X39" s="50"/>
      <c r="Y39" s="51"/>
      <c r="Z39" s="50"/>
      <c r="AA39" s="51"/>
      <c r="AB39" s="52" t="s">
        <v>31</v>
      </c>
      <c r="AC39" s="53" t="str">
        <f t="shared" si="7"/>
        <v>A10</v>
      </c>
      <c r="AD39" s="54">
        <f>COUNTIF($AB$3:$AB39,AB39)</f>
        <v>10</v>
      </c>
      <c r="AE39" s="55">
        <f>IF(AD39=1,'[1]pravidla turnaje'!$C$60,VLOOKUP(CONCATENATE(AB39,AD39-1),$AC$2:$AF38,3,0)+VLOOKUP(CONCATENATE(AB39,AD39-1),$AC$2:$AF38,4,0))</f>
        <v>0.45833333333333309</v>
      </c>
      <c r="AF39" s="56">
        <f>IF($E39="",('[1]pravidla turnaje'!#REF!/24/60),(VLOOKUP("x",'[1]pravidla turnaje'!$A$31:$D$58,4,0)/60/24))</f>
        <v>6.9444444444444441E-3</v>
      </c>
    </row>
    <row r="40" spans="1:64" ht="22.5" customHeight="1" x14ac:dyDescent="0.25">
      <c r="A40" s="38">
        <f t="shared" si="1"/>
        <v>60</v>
      </c>
      <c r="B40" s="38">
        <f t="shared" si="1"/>
        <v>60</v>
      </c>
      <c r="C40" s="38">
        <f t="shared" si="2"/>
        <v>60</v>
      </c>
      <c r="D40" s="39" t="str">
        <f t="shared" si="3"/>
        <v>61_64</v>
      </c>
      <c r="E40" s="40" t="str">
        <f t="shared" si="4"/>
        <v>N</v>
      </c>
      <c r="F40" s="63">
        <v>64</v>
      </c>
      <c r="G40" s="63">
        <v>61</v>
      </c>
      <c r="H40" s="38" t="str">
        <f t="shared" si="0"/>
        <v/>
      </c>
      <c r="I40" s="39" t="str">
        <f t="shared" si="0"/>
        <v/>
      </c>
      <c r="J40" s="42" t="str">
        <f>VLOOKUP(F40,[1]Tabulka!$B$4:$Q$239,16,0)</f>
        <v/>
      </c>
      <c r="K40" s="39" t="str">
        <f>VLOOKUP(G40,[1]Tabulka!$B$4:$Q$239,16,0)</f>
        <v/>
      </c>
      <c r="L40" s="42">
        <f>IF($E40="N",'[1]pravidla turnaje'!$A$6,IF($H40&gt;$I40,IF(OR($W40="PP",W40="SN"),'[1]pravidla turnaje'!$A$3,'[1]pravidla turnaje'!$A$2),IF($H40&lt;$I40,IF(OR($W40="PP",W40="SN"),'[1]pravidla turnaje'!$A$5,'[1]pravidla turnaje'!$A$6),'[1]pravidla turnaje'!$A$4)))</f>
        <v>0</v>
      </c>
      <c r="M40" s="39">
        <f>IF($E40="N",'[1]pravidla turnaje'!$A$6,IF($H40&lt;$I40,IF(OR($W40="PP",$W40="SN"),'[1]pravidla turnaje'!$A$3,'[1]pravidla turnaje'!$A$2),IF($H40&gt;$I40,IF(OR($W40="PP",$W40="SN"),'[1]pravidla turnaje'!$A$5,'[1]pravidla turnaje'!$A$6),'[1]pravidla turnaje'!$A$4)))</f>
        <v>0</v>
      </c>
      <c r="N40" s="42">
        <f t="shared" si="8"/>
        <v>64</v>
      </c>
      <c r="O40" s="43">
        <f t="shared" si="8"/>
        <v>61</v>
      </c>
      <c r="P40" s="44" t="str">
        <f>VLOOKUP($C40,'[1]pravidla turnaje'!$A$64:$B$83,2,0)</f>
        <v>F</v>
      </c>
      <c r="Q40" s="45" t="str">
        <f t="shared" si="6"/>
        <v>11:00 - 11:10</v>
      </c>
      <c r="R40" s="45" t="s">
        <v>70</v>
      </c>
      <c r="S40" s="46" t="str">
        <f>IFERROR(VLOOKUP(F40,[1]Tabulka!$B$4:$C$239,2,0),"")</f>
        <v>Tluček/ 
Tluček</v>
      </c>
      <c r="T40" s="46" t="str">
        <f>IFERROR(VLOOKUP(G40,[1]Tabulka!$B$4:$C$239,2,0),"")</f>
        <v>Fejfar/ 
Čáp</v>
      </c>
      <c r="U40" s="47"/>
      <c r="V40" s="48"/>
      <c r="W40" s="49"/>
      <c r="X40" s="50"/>
      <c r="Y40" s="51"/>
      <c r="Z40" s="50"/>
      <c r="AA40" s="51"/>
      <c r="AB40" s="52" t="s">
        <v>33</v>
      </c>
      <c r="AC40" s="53" t="str">
        <f t="shared" si="7"/>
        <v>B10</v>
      </c>
      <c r="AD40" s="54">
        <f>COUNTIF($AB$3:$AB40,AB40)</f>
        <v>10</v>
      </c>
      <c r="AE40" s="55">
        <f>IF(AD40=1,'[1]pravidla turnaje'!$C$60,VLOOKUP(CONCATENATE(AB40,AD40-1),$AC$2:$AF39,3,0)+VLOOKUP(CONCATENATE(AB40,AD40-1),$AC$2:$AF39,4,0))</f>
        <v>0.45833333333333309</v>
      </c>
      <c r="AF40" s="56">
        <f>IF($E40="",('[1]pravidla turnaje'!#REF!/24/60),(VLOOKUP("x",'[1]pravidla turnaje'!$A$31:$D$58,4,0)/60/24))</f>
        <v>6.9444444444444441E-3</v>
      </c>
    </row>
    <row r="41" spans="1:64" ht="22.5" customHeight="1" x14ac:dyDescent="0.25">
      <c r="A41" s="38">
        <f t="shared" si="1"/>
        <v>70</v>
      </c>
      <c r="B41" s="38">
        <f t="shared" si="1"/>
        <v>70</v>
      </c>
      <c r="C41" s="38">
        <f t="shared" si="2"/>
        <v>70</v>
      </c>
      <c r="D41" s="39" t="str">
        <f t="shared" si="3"/>
        <v>71_74</v>
      </c>
      <c r="E41" s="40" t="str">
        <f t="shared" si="4"/>
        <v>N</v>
      </c>
      <c r="F41" s="64">
        <v>74</v>
      </c>
      <c r="G41" s="64">
        <v>71</v>
      </c>
      <c r="H41" s="38" t="str">
        <f t="shared" si="0"/>
        <v/>
      </c>
      <c r="I41" s="39" t="str">
        <f t="shared" si="0"/>
        <v/>
      </c>
      <c r="J41" s="42" t="str">
        <f>VLOOKUP(F41,[1]Tabulka!$B$4:$Q$239,16,0)</f>
        <v/>
      </c>
      <c r="K41" s="39" t="str">
        <f>VLOOKUP(G41,[1]Tabulka!$B$4:$Q$239,16,0)</f>
        <v/>
      </c>
      <c r="L41" s="42">
        <f>IF($E41="N",'[1]pravidla turnaje'!$A$6,IF($H41&gt;$I41,IF(OR($W41="PP",W41="SN"),'[1]pravidla turnaje'!$A$3,'[1]pravidla turnaje'!$A$2),IF($H41&lt;$I41,IF(OR($W41="PP",W41="SN"),'[1]pravidla turnaje'!$A$5,'[1]pravidla turnaje'!$A$6),'[1]pravidla turnaje'!$A$4)))</f>
        <v>0</v>
      </c>
      <c r="M41" s="39">
        <f>IF($E41="N",'[1]pravidla turnaje'!$A$6,IF($H41&lt;$I41,IF(OR($W41="PP",$W41="SN"),'[1]pravidla turnaje'!$A$3,'[1]pravidla turnaje'!$A$2),IF($H41&gt;$I41,IF(OR($W41="PP",$W41="SN"),'[1]pravidla turnaje'!$A$5,'[1]pravidla turnaje'!$A$6),'[1]pravidla turnaje'!$A$4)))</f>
        <v>0</v>
      </c>
      <c r="N41" s="42">
        <f t="shared" si="8"/>
        <v>74</v>
      </c>
      <c r="O41" s="43">
        <f t="shared" si="8"/>
        <v>71</v>
      </c>
      <c r="P41" s="44" t="str">
        <f>VLOOKUP($C41,'[1]pravidla turnaje'!$A$64:$B$83,2,0)</f>
        <v>G</v>
      </c>
      <c r="Q41" s="45" t="str">
        <f t="shared" si="6"/>
        <v>11:00 - 11:10</v>
      </c>
      <c r="R41" s="45" t="s">
        <v>71</v>
      </c>
      <c r="S41" s="46" t="str">
        <f>IFERROR(VLOOKUP(F41,[1]Tabulka!$B$4:$C$239,2,0),"")</f>
        <v>Renčín/ 
Hejný</v>
      </c>
      <c r="T41" s="46" t="str">
        <f>IFERROR(VLOOKUP(G41,[1]Tabulka!$B$4:$C$239,2,0),"")</f>
        <v>Rus/ 
Draský</v>
      </c>
      <c r="U41" s="47"/>
      <c r="V41" s="48"/>
      <c r="W41" s="49"/>
      <c r="X41" s="50"/>
      <c r="Y41" s="51"/>
      <c r="Z41" s="50"/>
      <c r="AA41" s="51"/>
      <c r="AB41" s="52" t="s">
        <v>35</v>
      </c>
      <c r="AC41" s="53" t="str">
        <f t="shared" si="7"/>
        <v>C10</v>
      </c>
      <c r="AD41" s="54">
        <f>COUNTIF($AB$3:$AB41,AB41)</f>
        <v>10</v>
      </c>
      <c r="AE41" s="55">
        <f>IF(AD41=1,'[1]pravidla turnaje'!$C$60,VLOOKUP(CONCATENATE(AB41,AD41-1),$AC$2:$AF40,3,0)+VLOOKUP(CONCATENATE(AB41,AD41-1),$AC$2:$AF40,4,0))</f>
        <v>0.45833333333333309</v>
      </c>
      <c r="AF41" s="56">
        <f>IF($E41="",('[1]pravidla turnaje'!#REF!/24/60),(VLOOKUP("x",'[1]pravidla turnaje'!$A$31:$D$58,4,0)/60/24))</f>
        <v>6.9444444444444441E-3</v>
      </c>
    </row>
    <row r="42" spans="1:64" ht="22.5" customHeight="1" x14ac:dyDescent="0.25">
      <c r="A42" s="38">
        <f t="shared" si="1"/>
        <v>80</v>
      </c>
      <c r="B42" s="38">
        <f t="shared" si="1"/>
        <v>80</v>
      </c>
      <c r="C42" s="38">
        <f t="shared" si="2"/>
        <v>80</v>
      </c>
      <c r="D42" s="39" t="str">
        <f t="shared" si="3"/>
        <v>81_84</v>
      </c>
      <c r="E42" s="40" t="str">
        <f t="shared" si="4"/>
        <v>N</v>
      </c>
      <c r="F42" s="65">
        <v>84</v>
      </c>
      <c r="G42" s="65">
        <v>81</v>
      </c>
      <c r="H42" s="38" t="str">
        <f t="shared" si="0"/>
        <v/>
      </c>
      <c r="I42" s="39" t="str">
        <f t="shared" si="0"/>
        <v/>
      </c>
      <c r="J42" s="42" t="str">
        <f>VLOOKUP(F42,[1]Tabulka!$B$4:$Q$239,16,0)</f>
        <v/>
      </c>
      <c r="K42" s="39" t="str">
        <f>VLOOKUP(G42,[1]Tabulka!$B$4:$Q$239,16,0)</f>
        <v/>
      </c>
      <c r="L42" s="42">
        <f>IF($E42="N",'[1]pravidla turnaje'!$A$6,IF($H42&gt;$I42,IF(OR($W42="PP",W42="SN"),'[1]pravidla turnaje'!$A$3,'[1]pravidla turnaje'!$A$2),IF($H42&lt;$I42,IF(OR($W42="PP",W42="SN"),'[1]pravidla turnaje'!$A$5,'[1]pravidla turnaje'!$A$6),'[1]pravidla turnaje'!$A$4)))</f>
        <v>0</v>
      </c>
      <c r="M42" s="39">
        <f>IF($E42="N",'[1]pravidla turnaje'!$A$6,IF($H42&lt;$I42,IF(OR($W42="PP",$W42="SN"),'[1]pravidla turnaje'!$A$3,'[1]pravidla turnaje'!$A$2),IF($H42&gt;$I42,IF(OR($W42="PP",$W42="SN"),'[1]pravidla turnaje'!$A$5,'[1]pravidla turnaje'!$A$6),'[1]pravidla turnaje'!$A$4)))</f>
        <v>0</v>
      </c>
      <c r="N42" s="42">
        <f t="shared" si="8"/>
        <v>84</v>
      </c>
      <c r="O42" s="43">
        <f t="shared" si="8"/>
        <v>81</v>
      </c>
      <c r="P42" s="44" t="str">
        <f>VLOOKUP($C42,'[1]pravidla turnaje'!$A$64:$B$83,2,0)</f>
        <v>H</v>
      </c>
      <c r="Q42" s="45" t="str">
        <f t="shared" si="6"/>
        <v>11:00 - 11:10</v>
      </c>
      <c r="R42" s="45" t="s">
        <v>72</v>
      </c>
      <c r="S42" s="46" t="str">
        <f>IFERROR(VLOOKUP(F42,[1]Tabulka!$B$4:$C$239,2,0),"")</f>
        <v>Melíšek/ 
Melíšek</v>
      </c>
      <c r="T42" s="46" t="str">
        <f>IFERROR(VLOOKUP(G42,[1]Tabulka!$B$4:$C$239,2,0),"")</f>
        <v>Kolstrunk/ 
Kvapil</v>
      </c>
      <c r="U42" s="47"/>
      <c r="V42" s="48"/>
      <c r="W42" s="49"/>
      <c r="X42" s="50"/>
      <c r="Y42" s="51"/>
      <c r="Z42" s="50"/>
      <c r="AA42" s="51"/>
      <c r="AB42" s="52" t="s">
        <v>5</v>
      </c>
      <c r="AC42" s="53" t="str">
        <f t="shared" si="7"/>
        <v>D10</v>
      </c>
      <c r="AD42" s="54">
        <f>COUNTIF($AB$3:$AB42,AB42)</f>
        <v>10</v>
      </c>
      <c r="AE42" s="55">
        <f>IF(AD42=1,'[1]pravidla turnaje'!$C$60,VLOOKUP(CONCATENATE(AB42,AD42-1),$AC$2:$AF41,3,0)+VLOOKUP(CONCATENATE(AB42,AD42-1),$AC$2:$AF41,4,0))</f>
        <v>0.45833333333333309</v>
      </c>
      <c r="AF42" s="56">
        <f>IF($E42="",('[1]pravidla turnaje'!#REF!/24/60),(VLOOKUP("x",'[1]pravidla turnaje'!$A$31:$D$58,4,0)/60/24))</f>
        <v>6.9444444444444441E-3</v>
      </c>
    </row>
    <row r="43" spans="1:64" ht="22.5" customHeight="1" x14ac:dyDescent="0.25">
      <c r="A43" s="38">
        <f t="shared" si="1"/>
        <v>50</v>
      </c>
      <c r="B43" s="38">
        <f t="shared" si="1"/>
        <v>50</v>
      </c>
      <c r="C43" s="38">
        <f t="shared" si="2"/>
        <v>50</v>
      </c>
      <c r="D43" s="39" t="str">
        <f t="shared" si="3"/>
        <v>52_53</v>
      </c>
      <c r="E43" s="40" t="str">
        <f t="shared" si="4"/>
        <v>N</v>
      </c>
      <c r="F43" s="62">
        <v>53</v>
      </c>
      <c r="G43" s="62">
        <v>52</v>
      </c>
      <c r="H43" s="38" t="str">
        <f t="shared" si="0"/>
        <v/>
      </c>
      <c r="I43" s="39" t="str">
        <f t="shared" si="0"/>
        <v/>
      </c>
      <c r="J43" s="42" t="str">
        <f>VLOOKUP(F43,[1]Tabulka!$B$4:$Q$239,16,0)</f>
        <v/>
      </c>
      <c r="K43" s="39" t="str">
        <f>VLOOKUP(G43,[1]Tabulka!$B$4:$Q$239,16,0)</f>
        <v/>
      </c>
      <c r="L43" s="42">
        <f>IF($E43="N",'[1]pravidla turnaje'!$A$6,IF($H43&gt;$I43,IF(OR($W43="PP",W43="SN"),'[1]pravidla turnaje'!$A$3,'[1]pravidla turnaje'!$A$2),IF($H43&lt;$I43,IF(OR($W43="PP",W43="SN"),'[1]pravidla turnaje'!$A$5,'[1]pravidla turnaje'!$A$6),'[1]pravidla turnaje'!$A$4)))</f>
        <v>0</v>
      </c>
      <c r="M43" s="39">
        <f>IF($E43="N",'[1]pravidla turnaje'!$A$6,IF($H43&lt;$I43,IF(OR($W43="PP",$W43="SN"),'[1]pravidla turnaje'!$A$3,'[1]pravidla turnaje'!$A$2),IF($H43&gt;$I43,IF(OR($W43="PP",$W43="SN"),'[1]pravidla turnaje'!$A$5,'[1]pravidla turnaje'!$A$6),'[1]pravidla turnaje'!$A$4)))</f>
        <v>0</v>
      </c>
      <c r="N43" s="42">
        <f t="shared" ref="N43:O120" si="9">IF(EXACT($J43,$K43),F43,"")</f>
        <v>53</v>
      </c>
      <c r="O43" s="43">
        <f t="shared" si="9"/>
        <v>52</v>
      </c>
      <c r="P43" s="44" t="str">
        <f>VLOOKUP($C43,'[1]pravidla turnaje'!$A$64:$B$83,2,0)</f>
        <v>E</v>
      </c>
      <c r="Q43" s="45" t="str">
        <f t="shared" si="6"/>
        <v>11:10 - 11:20</v>
      </c>
      <c r="R43" s="45" t="s">
        <v>73</v>
      </c>
      <c r="S43" s="46" t="str">
        <f>IFERROR(VLOOKUP(F43,[1]Tabulka!$B$4:$C$239,2,0),"")</f>
        <v>Svatek/ 
Heczko</v>
      </c>
      <c r="T43" s="46" t="str">
        <f>IFERROR(VLOOKUP(G43,[1]Tabulka!$B$4:$C$239,2,0),"")</f>
        <v>Zeman/ 
Stojka</v>
      </c>
      <c r="U43" s="47"/>
      <c r="V43" s="48"/>
      <c r="W43" s="49"/>
      <c r="X43" s="50"/>
      <c r="Y43" s="51"/>
      <c r="Z43" s="50"/>
      <c r="AA43" s="51"/>
      <c r="AB43" s="52" t="s">
        <v>31</v>
      </c>
      <c r="AC43" s="53" t="str">
        <f t="shared" si="7"/>
        <v>A11</v>
      </c>
      <c r="AD43" s="54">
        <f>COUNTIF($AB$3:$AB43,AB43)</f>
        <v>11</v>
      </c>
      <c r="AE43" s="55">
        <f>IF(AD43=1,'[1]pravidla turnaje'!$C$60,VLOOKUP(CONCATENATE(AB43,AD43-1),$AC$2:$AF42,3,0)+VLOOKUP(CONCATENATE(AB43,AD43-1),$AC$2:$AF42,4,0))</f>
        <v>0.46527777777777751</v>
      </c>
      <c r="AF43" s="56">
        <f>IF($E43="",('[1]pravidla turnaje'!#REF!/24/60),(VLOOKUP("x",'[1]pravidla turnaje'!$A$31:$D$58,4,0)/60/24))</f>
        <v>6.9444444444444441E-3</v>
      </c>
    </row>
    <row r="44" spans="1:64" ht="22.5" customHeight="1" x14ac:dyDescent="0.25">
      <c r="A44" s="38">
        <f t="shared" si="1"/>
        <v>60</v>
      </c>
      <c r="B44" s="38">
        <f t="shared" si="1"/>
        <v>60</v>
      </c>
      <c r="C44" s="38">
        <f t="shared" si="2"/>
        <v>60</v>
      </c>
      <c r="D44" s="39" t="str">
        <f t="shared" si="3"/>
        <v>62_63</v>
      </c>
      <c r="E44" s="40" t="str">
        <f t="shared" si="4"/>
        <v>N</v>
      </c>
      <c r="F44" s="63">
        <v>63</v>
      </c>
      <c r="G44" s="63">
        <v>62</v>
      </c>
      <c r="H44" s="38" t="str">
        <f t="shared" si="0"/>
        <v/>
      </c>
      <c r="I44" s="39" t="str">
        <f t="shared" si="0"/>
        <v/>
      </c>
      <c r="J44" s="42" t="str">
        <f>VLOOKUP(F44,[1]Tabulka!$B$4:$Q$239,16,0)</f>
        <v/>
      </c>
      <c r="K44" s="39" t="str">
        <f>VLOOKUP(G44,[1]Tabulka!$B$4:$Q$239,16,0)</f>
        <v/>
      </c>
      <c r="L44" s="42">
        <f>IF($E44="N",'[1]pravidla turnaje'!$A$6,IF($H44&gt;$I44,IF(OR($W44="PP",W44="SN"),'[1]pravidla turnaje'!$A$3,'[1]pravidla turnaje'!$A$2),IF($H44&lt;$I44,IF(OR($W44="PP",W44="SN"),'[1]pravidla turnaje'!$A$5,'[1]pravidla turnaje'!$A$6),'[1]pravidla turnaje'!$A$4)))</f>
        <v>0</v>
      </c>
      <c r="M44" s="39">
        <f>IF($E44="N",'[1]pravidla turnaje'!$A$6,IF($H44&lt;$I44,IF(OR($W44="PP",$W44="SN"),'[1]pravidla turnaje'!$A$3,'[1]pravidla turnaje'!$A$2),IF($H44&gt;$I44,IF(OR($W44="PP",$W44="SN"),'[1]pravidla turnaje'!$A$5,'[1]pravidla turnaje'!$A$6),'[1]pravidla turnaje'!$A$4)))</f>
        <v>0</v>
      </c>
      <c r="N44" s="42">
        <f t="shared" si="9"/>
        <v>63</v>
      </c>
      <c r="O44" s="43">
        <f t="shared" si="9"/>
        <v>62</v>
      </c>
      <c r="P44" s="44" t="str">
        <f>VLOOKUP($C44,'[1]pravidla turnaje'!$A$64:$B$83,2,0)</f>
        <v>F</v>
      </c>
      <c r="Q44" s="45" t="str">
        <f t="shared" si="6"/>
        <v>11:10 - 11:20</v>
      </c>
      <c r="R44" s="45" t="s">
        <v>74</v>
      </c>
      <c r="S44" s="46" t="str">
        <f>IFERROR(VLOOKUP(F44,[1]Tabulka!$B$4:$C$239,2,0),"")</f>
        <v>Šilínek/ 
Broža</v>
      </c>
      <c r="T44" s="46" t="str">
        <f>IFERROR(VLOOKUP(G44,[1]Tabulka!$B$4:$C$239,2,0),"")</f>
        <v>Marvánek/ 
Černý</v>
      </c>
      <c r="U44" s="47"/>
      <c r="V44" s="48"/>
      <c r="W44" s="49"/>
      <c r="X44" s="50"/>
      <c r="Y44" s="51"/>
      <c r="Z44" s="50"/>
      <c r="AA44" s="51"/>
      <c r="AB44" s="52" t="s">
        <v>33</v>
      </c>
      <c r="AC44" s="53" t="str">
        <f t="shared" si="7"/>
        <v>B11</v>
      </c>
      <c r="AD44" s="54">
        <f>COUNTIF($AB$3:$AB44,AB44)</f>
        <v>11</v>
      </c>
      <c r="AE44" s="55">
        <f>IF(AD44=1,'[1]pravidla turnaje'!$C$60,VLOOKUP(CONCATENATE(AB44,AD44-1),$AC$2:$AF43,3,0)+VLOOKUP(CONCATENATE(AB44,AD44-1),$AC$2:$AF43,4,0))</f>
        <v>0.46527777777777751</v>
      </c>
      <c r="AF44" s="56">
        <f>IF($E44="",('[1]pravidla turnaje'!#REF!/24/60),(VLOOKUP("x",'[1]pravidla turnaje'!$A$31:$D$58,4,0)/60/24))</f>
        <v>6.9444444444444441E-3</v>
      </c>
    </row>
    <row r="45" spans="1:64" ht="22.5" customHeight="1" x14ac:dyDescent="0.25">
      <c r="A45" s="38">
        <f t="shared" si="1"/>
        <v>70</v>
      </c>
      <c r="B45" s="38">
        <f t="shared" si="1"/>
        <v>70</v>
      </c>
      <c r="C45" s="38">
        <f t="shared" si="2"/>
        <v>70</v>
      </c>
      <c r="D45" s="39" t="str">
        <f t="shared" si="3"/>
        <v>72_73</v>
      </c>
      <c r="E45" s="40" t="str">
        <f t="shared" si="4"/>
        <v>N</v>
      </c>
      <c r="F45" s="64">
        <v>73</v>
      </c>
      <c r="G45" s="64">
        <v>72</v>
      </c>
      <c r="H45" s="38" t="str">
        <f t="shared" si="0"/>
        <v/>
      </c>
      <c r="I45" s="39" t="str">
        <f t="shared" si="0"/>
        <v/>
      </c>
      <c r="J45" s="42" t="str">
        <f>VLOOKUP(F45,[1]Tabulka!$B$4:$Q$239,16,0)</f>
        <v/>
      </c>
      <c r="K45" s="39" t="str">
        <f>VLOOKUP(G45,[1]Tabulka!$B$4:$Q$239,16,0)</f>
        <v/>
      </c>
      <c r="L45" s="42">
        <f>IF($E45="N",'[1]pravidla turnaje'!$A$6,IF($H45&gt;$I45,IF(OR($W45="PP",W45="SN"),'[1]pravidla turnaje'!$A$3,'[1]pravidla turnaje'!$A$2),IF($H45&lt;$I45,IF(OR($W45="PP",W45="SN"),'[1]pravidla turnaje'!$A$5,'[1]pravidla turnaje'!$A$6),'[1]pravidla turnaje'!$A$4)))</f>
        <v>0</v>
      </c>
      <c r="M45" s="39">
        <f>IF($E45="N",'[1]pravidla turnaje'!$A$6,IF($H45&lt;$I45,IF(OR($W45="PP",$W45="SN"),'[1]pravidla turnaje'!$A$3,'[1]pravidla turnaje'!$A$2),IF($H45&gt;$I45,IF(OR($W45="PP",$W45="SN"),'[1]pravidla turnaje'!$A$5,'[1]pravidla turnaje'!$A$6),'[1]pravidla turnaje'!$A$4)))</f>
        <v>0</v>
      </c>
      <c r="N45" s="42">
        <f t="shared" si="9"/>
        <v>73</v>
      </c>
      <c r="O45" s="43">
        <f t="shared" si="9"/>
        <v>72</v>
      </c>
      <c r="P45" s="44" t="str">
        <f>VLOOKUP($C45,'[1]pravidla turnaje'!$A$64:$B$83,2,0)</f>
        <v>G</v>
      </c>
      <c r="Q45" s="45" t="str">
        <f t="shared" si="6"/>
        <v>11:10 - 11:20</v>
      </c>
      <c r="R45" s="45" t="s">
        <v>75</v>
      </c>
      <c r="S45" s="46" t="str">
        <f>IFERROR(VLOOKUP(F45,[1]Tabulka!$B$4:$C$239,2,0),"")</f>
        <v>Krajča/ 
Hron</v>
      </c>
      <c r="T45" s="46" t="str">
        <f>IFERROR(VLOOKUP(G45,[1]Tabulka!$B$4:$C$239,2,0),"")</f>
        <v>Švácha/ 
Voňka</v>
      </c>
      <c r="U45" s="47"/>
      <c r="V45" s="48"/>
      <c r="W45" s="49"/>
      <c r="X45" s="50"/>
      <c r="Y45" s="51"/>
      <c r="Z45" s="50"/>
      <c r="AA45" s="51"/>
      <c r="AB45" s="52" t="s">
        <v>35</v>
      </c>
      <c r="AC45" s="53" t="str">
        <f t="shared" si="7"/>
        <v>C11</v>
      </c>
      <c r="AD45" s="54">
        <f>COUNTIF($AB$3:$AB45,AB45)</f>
        <v>11</v>
      </c>
      <c r="AE45" s="55">
        <f>IF(AD45=1,'[1]pravidla turnaje'!$C$60,VLOOKUP(CONCATENATE(AB45,AD45-1),$AC$2:$AF44,3,0)+VLOOKUP(CONCATENATE(AB45,AD45-1),$AC$2:$AF44,4,0))</f>
        <v>0.46527777777777751</v>
      </c>
      <c r="AF45" s="56">
        <f>IF($E45="",('[1]pravidla turnaje'!#REF!/24/60),(VLOOKUP("x",'[1]pravidla turnaje'!$A$31:$D$58,4,0)/60/24))</f>
        <v>6.9444444444444441E-3</v>
      </c>
    </row>
    <row r="46" spans="1:64" ht="22.5" customHeight="1" x14ac:dyDescent="0.25">
      <c r="A46" s="38">
        <f t="shared" si="1"/>
        <v>80</v>
      </c>
      <c r="B46" s="38">
        <f t="shared" si="1"/>
        <v>80</v>
      </c>
      <c r="C46" s="38">
        <f t="shared" si="2"/>
        <v>80</v>
      </c>
      <c r="D46" s="39" t="str">
        <f t="shared" si="3"/>
        <v>82_83</v>
      </c>
      <c r="E46" s="40" t="str">
        <f t="shared" si="4"/>
        <v>N</v>
      </c>
      <c r="F46" s="65">
        <v>83</v>
      </c>
      <c r="G46" s="65">
        <v>82</v>
      </c>
      <c r="H46" s="38" t="str">
        <f t="shared" si="0"/>
        <v/>
      </c>
      <c r="I46" s="39" t="str">
        <f t="shared" si="0"/>
        <v/>
      </c>
      <c r="J46" s="42" t="str">
        <f>VLOOKUP(F46,[1]Tabulka!$B$4:$Q$239,16,0)</f>
        <v/>
      </c>
      <c r="K46" s="39" t="str">
        <f>VLOOKUP(G46,[1]Tabulka!$B$4:$Q$239,16,0)</f>
        <v/>
      </c>
      <c r="L46" s="42">
        <f>IF($E46="N",'[1]pravidla turnaje'!$A$6,IF($H46&gt;$I46,IF(OR($W46="PP",W46="SN"),'[1]pravidla turnaje'!$A$3,'[1]pravidla turnaje'!$A$2),IF($H46&lt;$I46,IF(OR($W46="PP",W46="SN"),'[1]pravidla turnaje'!$A$5,'[1]pravidla turnaje'!$A$6),'[1]pravidla turnaje'!$A$4)))</f>
        <v>0</v>
      </c>
      <c r="M46" s="39">
        <f>IF($E46="N",'[1]pravidla turnaje'!$A$6,IF($H46&lt;$I46,IF(OR($W46="PP",$W46="SN"),'[1]pravidla turnaje'!$A$3,'[1]pravidla turnaje'!$A$2),IF($H46&gt;$I46,IF(OR($W46="PP",$W46="SN"),'[1]pravidla turnaje'!$A$5,'[1]pravidla turnaje'!$A$6),'[1]pravidla turnaje'!$A$4)))</f>
        <v>0</v>
      </c>
      <c r="N46" s="42">
        <f t="shared" si="9"/>
        <v>83</v>
      </c>
      <c r="O46" s="43">
        <f t="shared" si="9"/>
        <v>82</v>
      </c>
      <c r="P46" s="44" t="str">
        <f>VLOOKUP($C46,'[1]pravidla turnaje'!$A$64:$B$83,2,0)</f>
        <v>H</v>
      </c>
      <c r="Q46" s="45" t="str">
        <f t="shared" si="6"/>
        <v>11:10 - 11:20</v>
      </c>
      <c r="R46" s="45" t="s">
        <v>76</v>
      </c>
      <c r="S46" s="46" t="str">
        <f>IFERROR(VLOOKUP(F46,[1]Tabulka!$B$4:$C$239,2,0),"")</f>
        <v>Maťko/ 
Beran</v>
      </c>
      <c r="T46" s="46" t="str">
        <f>IFERROR(VLOOKUP(G46,[1]Tabulka!$B$4:$C$239,2,0),"")</f>
        <v>Skála/ 
Lenko</v>
      </c>
      <c r="U46" s="47"/>
      <c r="V46" s="48"/>
      <c r="W46" s="49"/>
      <c r="X46" s="50"/>
      <c r="Y46" s="51"/>
      <c r="Z46" s="50"/>
      <c r="AA46" s="51"/>
      <c r="AB46" s="52" t="s">
        <v>5</v>
      </c>
      <c r="AC46" s="53" t="str">
        <f t="shared" si="7"/>
        <v>D11</v>
      </c>
      <c r="AD46" s="54">
        <f>COUNTIF($AB$3:$AB46,AB46)</f>
        <v>11</v>
      </c>
      <c r="AE46" s="55">
        <f>IF(AD46=1,'[1]pravidla turnaje'!$C$60,VLOOKUP(CONCATENATE(AB46,AD46-1),$AC$2:$AF45,3,0)+VLOOKUP(CONCATENATE(AB46,AD46-1),$AC$2:$AF45,4,0))</f>
        <v>0.46527777777777751</v>
      </c>
      <c r="AF46" s="56">
        <f>IF($E46="",('[1]pravidla turnaje'!#REF!/24/60),(VLOOKUP("x",'[1]pravidla turnaje'!$A$31:$D$58,4,0)/60/24))</f>
        <v>6.9444444444444441E-3</v>
      </c>
    </row>
    <row r="47" spans="1:64" ht="22.5" customHeight="1" x14ac:dyDescent="0.25">
      <c r="A47" s="38">
        <f t="shared" si="1"/>
        <v>50</v>
      </c>
      <c r="B47" s="38">
        <f t="shared" si="1"/>
        <v>50</v>
      </c>
      <c r="C47" s="38">
        <f t="shared" si="2"/>
        <v>50</v>
      </c>
      <c r="D47" s="39" t="str">
        <f t="shared" si="3"/>
        <v>55_56</v>
      </c>
      <c r="E47" s="40" t="str">
        <f t="shared" si="4"/>
        <v>N</v>
      </c>
      <c r="F47" s="62">
        <v>55</v>
      </c>
      <c r="G47" s="62">
        <v>56</v>
      </c>
      <c r="H47" s="38" t="str">
        <f t="shared" si="0"/>
        <v/>
      </c>
      <c r="I47" s="39" t="str">
        <f t="shared" si="0"/>
        <v/>
      </c>
      <c r="J47" s="42" t="str">
        <f>VLOOKUP(F47,[1]Tabulka!$B$4:$Q$239,16,0)</f>
        <v/>
      </c>
      <c r="K47" s="39" t="str">
        <f>VLOOKUP(G47,[1]Tabulka!$B$4:$Q$239,16,0)</f>
        <v/>
      </c>
      <c r="L47" s="42">
        <f>IF($E47="N",'[1]pravidla turnaje'!$A$6,IF($H47&gt;$I47,IF(OR($W47="PP",W47="SN"),'[1]pravidla turnaje'!$A$3,'[1]pravidla turnaje'!$A$2),IF($H47&lt;$I47,IF(OR($W47="PP",W47="SN"),'[1]pravidla turnaje'!$A$5,'[1]pravidla turnaje'!$A$6),'[1]pravidla turnaje'!$A$4)))</f>
        <v>0</v>
      </c>
      <c r="M47" s="39">
        <f>IF($E47="N",'[1]pravidla turnaje'!$A$6,IF($H47&lt;$I47,IF(OR($W47="PP",$W47="SN"),'[1]pravidla turnaje'!$A$3,'[1]pravidla turnaje'!$A$2),IF($H47&gt;$I47,IF(OR($W47="PP",$W47="SN"),'[1]pravidla turnaje'!$A$5,'[1]pravidla turnaje'!$A$6),'[1]pravidla turnaje'!$A$4)))</f>
        <v>0</v>
      </c>
      <c r="N47" s="42">
        <f t="shared" si="9"/>
        <v>55</v>
      </c>
      <c r="O47" s="43">
        <f t="shared" si="9"/>
        <v>56</v>
      </c>
      <c r="P47" s="44" t="str">
        <f>VLOOKUP($C47,'[1]pravidla turnaje'!$A$64:$B$83,2,0)</f>
        <v>E</v>
      </c>
      <c r="Q47" s="45" t="str">
        <f t="shared" si="6"/>
        <v>11:20 - 11:30</v>
      </c>
      <c r="R47" s="45" t="s">
        <v>77</v>
      </c>
      <c r="S47" s="46" t="str">
        <f>IFERROR(VLOOKUP(F47,[1]Tabulka!$B$4:$C$239,2,0),"")</f>
        <v>Ivory/ 
Rychlý</v>
      </c>
      <c r="T47" s="46" t="str">
        <f>IFERROR(VLOOKUP(G47,[1]Tabulka!$B$4:$C$239,2,0),"")</f>
        <v>Jiránek/ 
Bína</v>
      </c>
      <c r="U47" s="47"/>
      <c r="V47" s="48"/>
      <c r="W47" s="69"/>
      <c r="X47" s="50"/>
      <c r="Y47" s="51"/>
      <c r="Z47" s="50"/>
      <c r="AA47" s="51"/>
      <c r="AB47" s="52" t="s">
        <v>31</v>
      </c>
      <c r="AC47" s="53" t="str">
        <f t="shared" si="7"/>
        <v>A12</v>
      </c>
      <c r="AD47" s="54">
        <f>COUNTIF($AB$3:$AB47,AB47)</f>
        <v>12</v>
      </c>
      <c r="AE47" s="55">
        <f>IF(AD47=1,'[1]pravidla turnaje'!$C$60,VLOOKUP(CONCATENATE(AB47,AD47-1),$AC$2:$AF46,3,0)+VLOOKUP(CONCATENATE(AB47,AD47-1),$AC$2:$AF46,4,0))</f>
        <v>0.47222222222222193</v>
      </c>
      <c r="AF47" s="56">
        <f>IF($E47="",('[1]pravidla turnaje'!#REF!/24/60),(VLOOKUP("x",'[1]pravidla turnaje'!$A$31:$D$58,4,0)/60/24))</f>
        <v>6.9444444444444441E-3</v>
      </c>
    </row>
    <row r="48" spans="1:64" ht="22.5" customHeight="1" x14ac:dyDescent="0.25">
      <c r="A48" s="38">
        <f t="shared" si="1"/>
        <v>60</v>
      </c>
      <c r="B48" s="38">
        <f t="shared" si="1"/>
        <v>60</v>
      </c>
      <c r="C48" s="38">
        <f t="shared" si="2"/>
        <v>60</v>
      </c>
      <c r="D48" s="39" t="str">
        <f t="shared" si="3"/>
        <v>65_66</v>
      </c>
      <c r="E48" s="40" t="str">
        <f t="shared" si="4"/>
        <v>N</v>
      </c>
      <c r="F48" s="63">
        <v>65</v>
      </c>
      <c r="G48" s="63">
        <v>66</v>
      </c>
      <c r="H48" s="38" t="str">
        <f t="shared" si="0"/>
        <v/>
      </c>
      <c r="I48" s="39" t="str">
        <f t="shared" si="0"/>
        <v/>
      </c>
      <c r="J48" s="42" t="str">
        <f>VLOOKUP(F48,[1]Tabulka!$B$4:$Q$239,16,0)</f>
        <v/>
      </c>
      <c r="K48" s="39" t="str">
        <f>VLOOKUP(G48,[1]Tabulka!$B$4:$Q$239,16,0)</f>
        <v/>
      </c>
      <c r="L48" s="42">
        <f>IF($E48="N",'[1]pravidla turnaje'!$A$6,IF($H48&gt;$I48,IF(OR($W48="PP",W48="SN"),'[1]pravidla turnaje'!$A$3,'[1]pravidla turnaje'!$A$2),IF($H48&lt;$I48,IF(OR($W48="PP",W48="SN"),'[1]pravidla turnaje'!$A$5,'[1]pravidla turnaje'!$A$6),'[1]pravidla turnaje'!$A$4)))</f>
        <v>0</v>
      </c>
      <c r="M48" s="39">
        <f>IF($E48="N",'[1]pravidla turnaje'!$A$6,IF($H48&lt;$I48,IF(OR($W48="PP",$W48="SN"),'[1]pravidla turnaje'!$A$3,'[1]pravidla turnaje'!$A$2),IF($H48&gt;$I48,IF(OR($W48="PP",$W48="SN"),'[1]pravidla turnaje'!$A$5,'[1]pravidla turnaje'!$A$6),'[1]pravidla turnaje'!$A$4)))</f>
        <v>0</v>
      </c>
      <c r="N48" s="42">
        <f t="shared" si="9"/>
        <v>65</v>
      </c>
      <c r="O48" s="43">
        <f t="shared" si="9"/>
        <v>66</v>
      </c>
      <c r="P48" s="44" t="str">
        <f>VLOOKUP($C48,'[1]pravidla turnaje'!$A$64:$B$83,2,0)</f>
        <v>F</v>
      </c>
      <c r="Q48" s="45" t="str">
        <f t="shared" si="6"/>
        <v>11:20 - 11:30</v>
      </c>
      <c r="R48" s="45" t="s">
        <v>78</v>
      </c>
      <c r="S48" s="46" t="str">
        <f>IFERROR(VLOOKUP(F48,[1]Tabulka!$B$4:$C$239,2,0),"")</f>
        <v>Zouzal/ 
Eckhardt</v>
      </c>
      <c r="T48" s="46" t="str">
        <f>IFERROR(VLOOKUP(G48,[1]Tabulka!$B$4:$C$239,2,0),"")</f>
        <v>Kühnel/ 
Hofman</v>
      </c>
      <c r="U48" s="47"/>
      <c r="V48" s="48"/>
      <c r="W48" s="49"/>
      <c r="X48" s="50"/>
      <c r="Y48" s="51"/>
      <c r="Z48" s="50"/>
      <c r="AA48" s="51"/>
      <c r="AB48" s="52" t="s">
        <v>33</v>
      </c>
      <c r="AC48" s="53" t="str">
        <f t="shared" si="7"/>
        <v>B12</v>
      </c>
      <c r="AD48" s="54">
        <f>COUNTIF($AB$3:$AB48,AB48)</f>
        <v>12</v>
      </c>
      <c r="AE48" s="55">
        <f>IF(AD48=1,'[1]pravidla turnaje'!$C$60,VLOOKUP(CONCATENATE(AB48,AD48-1),$AC$2:$AF47,3,0)+VLOOKUP(CONCATENATE(AB48,AD48-1),$AC$2:$AF47,4,0))</f>
        <v>0.47222222222222193</v>
      </c>
      <c r="AF48" s="56">
        <f>IF($E48="",('[1]pravidla turnaje'!#REF!/24/60),(VLOOKUP("x",'[1]pravidla turnaje'!$A$31:$D$58,4,0)/60/24))</f>
        <v>6.9444444444444441E-3</v>
      </c>
    </row>
    <row r="49" spans="1:32" ht="22.5" customHeight="1" x14ac:dyDescent="0.25">
      <c r="A49" s="38">
        <f t="shared" si="1"/>
        <v>70</v>
      </c>
      <c r="B49" s="38">
        <f t="shared" si="1"/>
        <v>70</v>
      </c>
      <c r="C49" s="38">
        <f t="shared" si="2"/>
        <v>70</v>
      </c>
      <c r="D49" s="39" t="str">
        <f t="shared" si="3"/>
        <v>75_76</v>
      </c>
      <c r="E49" s="40" t="str">
        <f t="shared" si="4"/>
        <v>N</v>
      </c>
      <c r="F49" s="64">
        <v>75</v>
      </c>
      <c r="G49" s="64">
        <v>76</v>
      </c>
      <c r="H49" s="38" t="str">
        <f t="shared" si="0"/>
        <v/>
      </c>
      <c r="I49" s="39" t="str">
        <f t="shared" si="0"/>
        <v/>
      </c>
      <c r="J49" s="42" t="str">
        <f>VLOOKUP(F49,[1]Tabulka!$B$4:$Q$239,16,0)</f>
        <v/>
      </c>
      <c r="K49" s="39" t="str">
        <f>VLOOKUP(G49,[1]Tabulka!$B$4:$Q$239,16,0)</f>
        <v/>
      </c>
      <c r="L49" s="42">
        <f>IF($E49="N",'[1]pravidla turnaje'!$A$6,IF($H49&gt;$I49,IF(OR($W49="PP",W49="SN"),'[1]pravidla turnaje'!$A$3,'[1]pravidla turnaje'!$A$2),IF($H49&lt;$I49,IF(OR($W49="PP",W49="SN"),'[1]pravidla turnaje'!$A$5,'[1]pravidla turnaje'!$A$6),'[1]pravidla turnaje'!$A$4)))</f>
        <v>0</v>
      </c>
      <c r="M49" s="39">
        <f>IF($E49="N",'[1]pravidla turnaje'!$A$6,IF($H49&lt;$I49,IF(OR($W49="PP",$W49="SN"),'[1]pravidla turnaje'!$A$3,'[1]pravidla turnaje'!$A$2),IF($H49&gt;$I49,IF(OR($W49="PP",$W49="SN"),'[1]pravidla turnaje'!$A$5,'[1]pravidla turnaje'!$A$6),'[1]pravidla turnaje'!$A$4)))</f>
        <v>0</v>
      </c>
      <c r="N49" s="42">
        <f t="shared" si="9"/>
        <v>75</v>
      </c>
      <c r="O49" s="43">
        <f t="shared" si="9"/>
        <v>76</v>
      </c>
      <c r="P49" s="44" t="str">
        <f>VLOOKUP($C49,'[1]pravidla turnaje'!$A$64:$B$83,2,0)</f>
        <v>G</v>
      </c>
      <c r="Q49" s="45" t="str">
        <f t="shared" si="6"/>
        <v>11:20 - 11:30</v>
      </c>
      <c r="R49" s="45" t="s">
        <v>79</v>
      </c>
      <c r="S49" s="46" t="str">
        <f>IFERROR(VLOOKUP(F49,[1]Tabulka!$B$4:$C$239,2,0),"")</f>
        <v>Hněvkovský/ 
Vašák</v>
      </c>
      <c r="T49" s="46" t="str">
        <f>IFERROR(VLOOKUP(G49,[1]Tabulka!$B$4:$C$239,2,0),"")</f>
        <v>Naxera/ 
Sarič</v>
      </c>
      <c r="U49" s="47"/>
      <c r="V49" s="48"/>
      <c r="W49" s="49"/>
      <c r="X49" s="50"/>
      <c r="Y49" s="51"/>
      <c r="Z49" s="50"/>
      <c r="AA49" s="51"/>
      <c r="AB49" s="52" t="s">
        <v>35</v>
      </c>
      <c r="AC49" s="53" t="str">
        <f t="shared" si="7"/>
        <v>C12</v>
      </c>
      <c r="AD49" s="54">
        <f>COUNTIF($AB$3:$AB49,AB49)</f>
        <v>12</v>
      </c>
      <c r="AE49" s="55">
        <f>IF(AD49=1,'[1]pravidla turnaje'!$C$60,VLOOKUP(CONCATENATE(AB49,AD49-1),$AC$2:$AF48,3,0)+VLOOKUP(CONCATENATE(AB49,AD49-1),$AC$2:$AF48,4,0))</f>
        <v>0.47222222222222193</v>
      </c>
      <c r="AF49" s="56">
        <f>IF($E49="",('[1]pravidla turnaje'!#REF!/24/60),(VLOOKUP("x",'[1]pravidla turnaje'!$A$31:$D$58,4,0)/60/24))</f>
        <v>6.9444444444444441E-3</v>
      </c>
    </row>
    <row r="50" spans="1:32" ht="22.5" customHeight="1" x14ac:dyDescent="0.25">
      <c r="A50" s="38">
        <f t="shared" si="1"/>
        <v>80</v>
      </c>
      <c r="B50" s="38">
        <f t="shared" si="1"/>
        <v>80</v>
      </c>
      <c r="C50" s="38">
        <f t="shared" si="2"/>
        <v>80</v>
      </c>
      <c r="D50" s="39" t="str">
        <f t="shared" si="3"/>
        <v>85_86</v>
      </c>
      <c r="E50" s="40" t="str">
        <f t="shared" si="4"/>
        <v>N</v>
      </c>
      <c r="F50" s="65">
        <v>85</v>
      </c>
      <c r="G50" s="65">
        <v>86</v>
      </c>
      <c r="H50" s="38" t="str">
        <f t="shared" si="0"/>
        <v/>
      </c>
      <c r="I50" s="39" t="str">
        <f t="shared" si="0"/>
        <v/>
      </c>
      <c r="J50" s="42" t="str">
        <f>VLOOKUP(F50,[1]Tabulka!$B$4:$Q$239,16,0)</f>
        <v/>
      </c>
      <c r="K50" s="39" t="str">
        <f>VLOOKUP(G50,[1]Tabulka!$B$4:$Q$239,16,0)</f>
        <v/>
      </c>
      <c r="L50" s="42">
        <f>IF($E50="N",'[1]pravidla turnaje'!$A$6,IF($H50&gt;$I50,IF(OR($W50="PP",W50="SN"),'[1]pravidla turnaje'!$A$3,'[1]pravidla turnaje'!$A$2),IF($H50&lt;$I50,IF(OR($W50="PP",W50="SN"),'[1]pravidla turnaje'!$A$5,'[1]pravidla turnaje'!$A$6),'[1]pravidla turnaje'!$A$4)))</f>
        <v>0</v>
      </c>
      <c r="M50" s="39">
        <f>IF($E50="N",'[1]pravidla turnaje'!$A$6,IF($H50&lt;$I50,IF(OR($W50="PP",$W50="SN"),'[1]pravidla turnaje'!$A$3,'[1]pravidla turnaje'!$A$2),IF($H50&gt;$I50,IF(OR($W50="PP",$W50="SN"),'[1]pravidla turnaje'!$A$5,'[1]pravidla turnaje'!$A$6),'[1]pravidla turnaje'!$A$4)))</f>
        <v>0</v>
      </c>
      <c r="N50" s="42">
        <f t="shared" si="9"/>
        <v>85</v>
      </c>
      <c r="O50" s="43">
        <f t="shared" si="9"/>
        <v>86</v>
      </c>
      <c r="P50" s="44" t="str">
        <f>VLOOKUP($C50,'[1]pravidla turnaje'!$A$64:$B$83,2,0)</f>
        <v>H</v>
      </c>
      <c r="Q50" s="45" t="str">
        <f t="shared" si="6"/>
        <v>11:20 - 11:30</v>
      </c>
      <c r="R50" s="45" t="s">
        <v>80</v>
      </c>
      <c r="S50" s="46" t="str">
        <f>IFERROR(VLOOKUP(F50,[1]Tabulka!$B$4:$C$239,2,0),"")</f>
        <v>Petrů/ 
Černer</v>
      </c>
      <c r="T50" s="46" t="str">
        <f>IFERROR(VLOOKUP(G50,[1]Tabulka!$B$4:$C$239,2,0),"")</f>
        <v>Neliba/ 
Zbořil</v>
      </c>
      <c r="U50" s="47"/>
      <c r="V50" s="48"/>
      <c r="W50" s="49"/>
      <c r="X50" s="50"/>
      <c r="Y50" s="51"/>
      <c r="Z50" s="50"/>
      <c r="AA50" s="51"/>
      <c r="AB50" s="52" t="s">
        <v>5</v>
      </c>
      <c r="AC50" s="53" t="str">
        <f t="shared" si="7"/>
        <v>D12</v>
      </c>
      <c r="AD50" s="54">
        <f>COUNTIF($AB$3:$AB50,AB50)</f>
        <v>12</v>
      </c>
      <c r="AE50" s="55">
        <f>IF(AD50=1,'[1]pravidla turnaje'!$C$60,VLOOKUP(CONCATENATE(AB50,AD50-1),$AC$2:$AF49,3,0)+VLOOKUP(CONCATENATE(AB50,AD50-1),$AC$2:$AF49,4,0))</f>
        <v>0.47222222222222193</v>
      </c>
      <c r="AF50" s="56">
        <f>IF($E50="",('[1]pravidla turnaje'!#REF!/24/60),(VLOOKUP("x",'[1]pravidla turnaje'!$A$31:$D$58,4,0)/60/24))</f>
        <v>6.9444444444444441E-3</v>
      </c>
    </row>
    <row r="51" spans="1:32" ht="22.5" customHeight="1" x14ac:dyDescent="0.25">
      <c r="A51" s="38">
        <f t="shared" si="1"/>
        <v>10</v>
      </c>
      <c r="B51" s="38">
        <f t="shared" si="1"/>
        <v>10</v>
      </c>
      <c r="C51" s="38">
        <f t="shared" si="2"/>
        <v>10</v>
      </c>
      <c r="D51" s="39" t="str">
        <f t="shared" si="3"/>
        <v>14_17</v>
      </c>
      <c r="E51" s="40" t="str">
        <f t="shared" si="4"/>
        <v>N</v>
      </c>
      <c r="F51" s="41">
        <v>17</v>
      </c>
      <c r="G51" s="41">
        <v>14</v>
      </c>
      <c r="H51" s="38" t="str">
        <f t="shared" si="0"/>
        <v/>
      </c>
      <c r="I51" s="39" t="str">
        <f t="shared" si="0"/>
        <v/>
      </c>
      <c r="J51" s="42" t="str">
        <f>VLOOKUP(F51,[1]Tabulka!$B$4:$Q$239,16,0)</f>
        <v/>
      </c>
      <c r="K51" s="39" t="str">
        <f>VLOOKUP(G51,[1]Tabulka!$B$4:$Q$239,16,0)</f>
        <v/>
      </c>
      <c r="L51" s="42">
        <f>IF($E51="N",'[1]pravidla turnaje'!$A$6,IF($H51&gt;$I51,IF(OR($W51="PP",W51="SN"),'[1]pravidla turnaje'!$A$3,'[1]pravidla turnaje'!$A$2),IF($H51&lt;$I51,IF(OR($W51="PP",W51="SN"),'[1]pravidla turnaje'!$A$5,'[1]pravidla turnaje'!$A$6),'[1]pravidla turnaje'!$A$4)))</f>
        <v>0</v>
      </c>
      <c r="M51" s="39">
        <f>IF($E51="N",'[1]pravidla turnaje'!$A$6,IF($H51&lt;$I51,IF(OR($W51="PP",$W51="SN"),'[1]pravidla turnaje'!$A$3,'[1]pravidla turnaje'!$A$2),IF($H51&gt;$I51,IF(OR($W51="PP",$W51="SN"),'[1]pravidla turnaje'!$A$5,'[1]pravidla turnaje'!$A$6),'[1]pravidla turnaje'!$A$4)))</f>
        <v>0</v>
      </c>
      <c r="N51" s="42">
        <f t="shared" si="9"/>
        <v>17</v>
      </c>
      <c r="O51" s="43">
        <f t="shared" si="9"/>
        <v>14</v>
      </c>
      <c r="P51" s="44" t="str">
        <f>VLOOKUP($C51,'[1]pravidla turnaje'!$A$64:$B$83,2,0)</f>
        <v>A</v>
      </c>
      <c r="Q51" s="45" t="str">
        <f t="shared" si="6"/>
        <v>11:30 - 11:40</v>
      </c>
      <c r="R51" s="45" t="s">
        <v>81</v>
      </c>
      <c r="S51" s="46" t="str">
        <f>IFERROR(VLOOKUP(F51,[1]Tabulka!$B$4:$C$239,2,0),"")</f>
        <v>Štorek/ 
Dvořák</v>
      </c>
      <c r="T51" s="46" t="str">
        <f>IFERROR(VLOOKUP(G51,[1]Tabulka!$B$4:$C$239,2,0),"")</f>
        <v>Fidler/ 
Štefec</v>
      </c>
      <c r="U51" s="47"/>
      <c r="V51" s="48"/>
      <c r="W51" s="49"/>
      <c r="X51" s="50"/>
      <c r="Y51" s="51"/>
      <c r="Z51" s="50"/>
      <c r="AA51" s="51"/>
      <c r="AB51" s="52" t="s">
        <v>31</v>
      </c>
      <c r="AC51" s="53" t="str">
        <f t="shared" si="7"/>
        <v>A13</v>
      </c>
      <c r="AD51" s="54">
        <f>COUNTIF($AB$3:$AB51,AB51)</f>
        <v>13</v>
      </c>
      <c r="AE51" s="55">
        <f>IF(AD51=1,'[1]pravidla turnaje'!$C$60,VLOOKUP(CONCATENATE(AB51,AD51-1),$AC$2:$AF50,3,0)+VLOOKUP(CONCATENATE(AB51,AD51-1),$AC$2:$AF50,4,0))</f>
        <v>0.47916666666666635</v>
      </c>
      <c r="AF51" s="56">
        <f>IF($E51="",('[1]pravidla turnaje'!#REF!/24/60),(VLOOKUP("x",'[1]pravidla turnaje'!$A$31:$D$58,4,0)/60/24))</f>
        <v>6.9444444444444441E-3</v>
      </c>
    </row>
    <row r="52" spans="1:32" ht="22.5" customHeight="1" x14ac:dyDescent="0.25">
      <c r="A52" s="38">
        <f t="shared" si="1"/>
        <v>20</v>
      </c>
      <c r="B52" s="38">
        <f t="shared" si="1"/>
        <v>20</v>
      </c>
      <c r="C52" s="38">
        <f t="shared" si="2"/>
        <v>20</v>
      </c>
      <c r="D52" s="39" t="str">
        <f t="shared" si="3"/>
        <v>24_27</v>
      </c>
      <c r="E52" s="40" t="str">
        <f t="shared" si="4"/>
        <v>N</v>
      </c>
      <c r="F52" s="59">
        <v>27</v>
      </c>
      <c r="G52" s="59">
        <v>24</v>
      </c>
      <c r="H52" s="38" t="str">
        <f t="shared" si="0"/>
        <v/>
      </c>
      <c r="I52" s="39" t="str">
        <f t="shared" si="0"/>
        <v/>
      </c>
      <c r="J52" s="42" t="str">
        <f>VLOOKUP(F52,[1]Tabulka!$B$4:$Q$239,16,0)</f>
        <v/>
      </c>
      <c r="K52" s="39" t="str">
        <f>VLOOKUP(G52,[1]Tabulka!$B$4:$Q$239,16,0)</f>
        <v/>
      </c>
      <c r="L52" s="42">
        <f>IF($E52="N",'[1]pravidla turnaje'!$A$6,IF($H52&gt;$I52,IF(OR($W52="PP",W52="SN"),'[1]pravidla turnaje'!$A$3,'[1]pravidla turnaje'!$A$2),IF($H52&lt;$I52,IF(OR($W52="PP",W52="SN"),'[1]pravidla turnaje'!$A$5,'[1]pravidla turnaje'!$A$6),'[1]pravidla turnaje'!$A$4)))</f>
        <v>0</v>
      </c>
      <c r="M52" s="39">
        <f>IF($E52="N",'[1]pravidla turnaje'!$A$6,IF($H52&lt;$I52,IF(OR($W52="PP",$W52="SN"),'[1]pravidla turnaje'!$A$3,'[1]pravidla turnaje'!$A$2),IF($H52&gt;$I52,IF(OR($W52="PP",$W52="SN"),'[1]pravidla turnaje'!$A$5,'[1]pravidla turnaje'!$A$6),'[1]pravidla turnaje'!$A$4)))</f>
        <v>0</v>
      </c>
      <c r="N52" s="42">
        <f t="shared" si="9"/>
        <v>27</v>
      </c>
      <c r="O52" s="43">
        <f t="shared" si="9"/>
        <v>24</v>
      </c>
      <c r="P52" s="44" t="str">
        <f>VLOOKUP($C52,'[1]pravidla turnaje'!$A$64:$B$83,2,0)</f>
        <v>B</v>
      </c>
      <c r="Q52" s="45" t="str">
        <f t="shared" si="6"/>
        <v>11:30 - 11:40</v>
      </c>
      <c r="R52" s="45" t="s">
        <v>82</v>
      </c>
      <c r="S52" s="46" t="str">
        <f>IFERROR(VLOOKUP(F52,[1]Tabulka!$B$4:$C$239,2,0),"")</f>
        <v>Kindl/ 
Kotoun</v>
      </c>
      <c r="T52" s="46" t="str">
        <f>IFERROR(VLOOKUP(G52,[1]Tabulka!$B$4:$C$239,2,0),"")</f>
        <v>Janáček/ 
Patera</v>
      </c>
      <c r="U52" s="47"/>
      <c r="V52" s="48"/>
      <c r="W52" s="49"/>
      <c r="X52" s="50"/>
      <c r="Y52" s="51"/>
      <c r="Z52" s="50"/>
      <c r="AA52" s="51"/>
      <c r="AB52" s="52" t="s">
        <v>33</v>
      </c>
      <c r="AC52" s="53" t="str">
        <f t="shared" si="7"/>
        <v>B13</v>
      </c>
      <c r="AD52" s="54">
        <f>COUNTIF($AB$3:$AB52,AB52)</f>
        <v>13</v>
      </c>
      <c r="AE52" s="55">
        <f>IF(AD52=1,'[1]pravidla turnaje'!$C$60,VLOOKUP(CONCATENATE(AB52,AD52-1),$AC$2:$AF51,3,0)+VLOOKUP(CONCATENATE(AB52,AD52-1),$AC$2:$AF51,4,0))</f>
        <v>0.47916666666666635</v>
      </c>
      <c r="AF52" s="56">
        <f>IF($E52="",('[1]pravidla turnaje'!#REF!/24/60),(VLOOKUP("x",'[1]pravidla turnaje'!$A$31:$D$58,4,0)/60/24))</f>
        <v>6.9444444444444441E-3</v>
      </c>
    </row>
    <row r="53" spans="1:32" ht="22.5" customHeight="1" x14ac:dyDescent="0.25">
      <c r="A53" s="38">
        <f t="shared" si="1"/>
        <v>30</v>
      </c>
      <c r="B53" s="38">
        <f t="shared" si="1"/>
        <v>30</v>
      </c>
      <c r="C53" s="38">
        <f t="shared" si="2"/>
        <v>30</v>
      </c>
      <c r="D53" s="39" t="str">
        <f t="shared" si="3"/>
        <v>34_37</v>
      </c>
      <c r="E53" s="40" t="str">
        <f t="shared" si="4"/>
        <v>N</v>
      </c>
      <c r="F53" s="60">
        <v>37</v>
      </c>
      <c r="G53" s="60">
        <v>34</v>
      </c>
      <c r="H53" s="38" t="str">
        <f t="shared" si="0"/>
        <v/>
      </c>
      <c r="I53" s="39" t="str">
        <f t="shared" si="0"/>
        <v/>
      </c>
      <c r="J53" s="42" t="str">
        <f>VLOOKUP(F53,[1]Tabulka!$B$4:$Q$239,16,0)</f>
        <v/>
      </c>
      <c r="K53" s="39" t="str">
        <f>VLOOKUP(G53,[1]Tabulka!$B$4:$Q$239,16,0)</f>
        <v/>
      </c>
      <c r="L53" s="42">
        <f>IF($E53="N",'[1]pravidla turnaje'!$A$6,IF($H53&gt;$I53,IF(OR($W53="PP",W53="SN"),'[1]pravidla turnaje'!$A$3,'[1]pravidla turnaje'!$A$2),IF($H53&lt;$I53,IF(OR($W53="PP",W53="SN"),'[1]pravidla turnaje'!$A$5,'[1]pravidla turnaje'!$A$6),'[1]pravidla turnaje'!$A$4)))</f>
        <v>0</v>
      </c>
      <c r="M53" s="39">
        <f>IF($E53="N",'[1]pravidla turnaje'!$A$6,IF($H53&lt;$I53,IF(OR($W53="PP",$W53="SN"),'[1]pravidla turnaje'!$A$3,'[1]pravidla turnaje'!$A$2),IF($H53&gt;$I53,IF(OR($W53="PP",$W53="SN"),'[1]pravidla turnaje'!$A$5,'[1]pravidla turnaje'!$A$6),'[1]pravidla turnaje'!$A$4)))</f>
        <v>0</v>
      </c>
      <c r="N53" s="42">
        <f t="shared" si="9"/>
        <v>37</v>
      </c>
      <c r="O53" s="43">
        <f t="shared" si="9"/>
        <v>34</v>
      </c>
      <c r="P53" s="44" t="str">
        <f>VLOOKUP($C53,'[1]pravidla turnaje'!$A$64:$B$83,2,0)</f>
        <v>C</v>
      </c>
      <c r="Q53" s="45" t="str">
        <f t="shared" si="6"/>
        <v>11:30 - 11:40</v>
      </c>
      <c r="R53" s="45" t="s">
        <v>83</v>
      </c>
      <c r="S53" s="46" t="str">
        <f>IFERROR(VLOOKUP(F53,[1]Tabulka!$B$4:$C$239,2,0),"")</f>
        <v>Formánek/ 
Zuska</v>
      </c>
      <c r="T53" s="46" t="str">
        <f>IFERROR(VLOOKUP(G53,[1]Tabulka!$B$4:$C$239,2,0),"")</f>
        <v>Hrdlička/ 
Mohrová</v>
      </c>
      <c r="U53" s="47"/>
      <c r="V53" s="48"/>
      <c r="W53" s="49"/>
      <c r="X53" s="50"/>
      <c r="Y53" s="51"/>
      <c r="Z53" s="50"/>
      <c r="AA53" s="51"/>
      <c r="AB53" s="52" t="s">
        <v>35</v>
      </c>
      <c r="AC53" s="53" t="str">
        <f t="shared" si="7"/>
        <v>C13</v>
      </c>
      <c r="AD53" s="54">
        <f>COUNTIF($AB$3:$AB53,AB53)</f>
        <v>13</v>
      </c>
      <c r="AE53" s="55">
        <f>IF(AD53=1,'[1]pravidla turnaje'!$C$60,VLOOKUP(CONCATENATE(AB53,AD53-1),$AC$2:$AF52,3,0)+VLOOKUP(CONCATENATE(AB53,AD53-1),$AC$2:$AF52,4,0))</f>
        <v>0.47916666666666635</v>
      </c>
      <c r="AF53" s="56">
        <f>IF($E53="",('[1]pravidla turnaje'!#REF!/24/60),(VLOOKUP("x",'[1]pravidla turnaje'!$A$31:$D$58,4,0)/60/24))</f>
        <v>6.9444444444444441E-3</v>
      </c>
    </row>
    <row r="54" spans="1:32" ht="22.5" customHeight="1" x14ac:dyDescent="0.25">
      <c r="A54" s="38">
        <f t="shared" si="1"/>
        <v>40</v>
      </c>
      <c r="B54" s="38">
        <f t="shared" si="1"/>
        <v>40</v>
      </c>
      <c r="C54" s="38">
        <f t="shared" si="2"/>
        <v>40</v>
      </c>
      <c r="D54" s="39" t="str">
        <f t="shared" si="3"/>
        <v>44_47</v>
      </c>
      <c r="E54" s="40" t="str">
        <f t="shared" si="4"/>
        <v>N</v>
      </c>
      <c r="F54" s="61">
        <v>47</v>
      </c>
      <c r="G54" s="61">
        <v>44</v>
      </c>
      <c r="H54" s="38" t="str">
        <f t="shared" si="0"/>
        <v/>
      </c>
      <c r="I54" s="39" t="str">
        <f t="shared" si="0"/>
        <v/>
      </c>
      <c r="J54" s="42" t="str">
        <f>VLOOKUP(F54,[1]Tabulka!$B$4:$Q$239,16,0)</f>
        <v/>
      </c>
      <c r="K54" s="39" t="str">
        <f>VLOOKUP(G54,[1]Tabulka!$B$4:$Q$239,16,0)</f>
        <v/>
      </c>
      <c r="L54" s="42">
        <f>IF($E54="N",'[1]pravidla turnaje'!$A$6,IF($H54&gt;$I54,IF(OR($W54="PP",W54="SN"),'[1]pravidla turnaje'!$A$3,'[1]pravidla turnaje'!$A$2),IF($H54&lt;$I54,IF(OR($W54="PP",W54="SN"),'[1]pravidla turnaje'!$A$5,'[1]pravidla turnaje'!$A$6),'[1]pravidla turnaje'!$A$4)))</f>
        <v>0</v>
      </c>
      <c r="M54" s="39">
        <f>IF($E54="N",'[1]pravidla turnaje'!$A$6,IF($H54&lt;$I54,IF(OR($W54="PP",$W54="SN"),'[1]pravidla turnaje'!$A$3,'[1]pravidla turnaje'!$A$2),IF($H54&gt;$I54,IF(OR($W54="PP",$W54="SN"),'[1]pravidla turnaje'!$A$5,'[1]pravidla turnaje'!$A$6),'[1]pravidla turnaje'!$A$4)))</f>
        <v>0</v>
      </c>
      <c r="N54" s="42">
        <f t="shared" si="9"/>
        <v>47</v>
      </c>
      <c r="O54" s="43">
        <f t="shared" si="9"/>
        <v>44</v>
      </c>
      <c r="P54" s="44" t="str">
        <f>VLOOKUP($C54,'[1]pravidla turnaje'!$A$64:$B$83,2,0)</f>
        <v>D</v>
      </c>
      <c r="Q54" s="45" t="str">
        <f t="shared" si="6"/>
        <v>11:30 - 11:40</v>
      </c>
      <c r="R54" s="45" t="s">
        <v>84</v>
      </c>
      <c r="S54" s="46" t="str">
        <f>IFERROR(VLOOKUP(F54,[1]Tabulka!$B$4:$C$239,2,0),"")</f>
        <v>Černý/ 
Novotný</v>
      </c>
      <c r="T54" s="46" t="str">
        <f>IFERROR(VLOOKUP(G54,[1]Tabulka!$B$4:$C$239,2,0),"")</f>
        <v>Krbec/ 
Netopilík</v>
      </c>
      <c r="U54" s="47"/>
      <c r="V54" s="48"/>
      <c r="W54" s="49"/>
      <c r="X54" s="50"/>
      <c r="Y54" s="51"/>
      <c r="Z54" s="50"/>
      <c r="AA54" s="51"/>
      <c r="AB54" s="52" t="s">
        <v>5</v>
      </c>
      <c r="AC54" s="53" t="str">
        <f t="shared" si="7"/>
        <v>D13</v>
      </c>
      <c r="AD54" s="54">
        <f>COUNTIF($AB$3:$AB54,AB54)</f>
        <v>13</v>
      </c>
      <c r="AE54" s="55">
        <f>IF(AD54=1,'[1]pravidla turnaje'!$C$60,VLOOKUP(CONCATENATE(AB54,AD54-1),$AC$2:$AF53,3,0)+VLOOKUP(CONCATENATE(AB54,AD54-1),$AC$2:$AF53,4,0))</f>
        <v>0.47916666666666635</v>
      </c>
      <c r="AF54" s="56">
        <f>IF($E54="",('[1]pravidla turnaje'!#REF!/24/60),(VLOOKUP("x",'[1]pravidla turnaje'!$A$31:$D$58,4,0)/60/24))</f>
        <v>6.9444444444444441E-3</v>
      </c>
    </row>
    <row r="55" spans="1:32" ht="22.5" customHeight="1" x14ac:dyDescent="0.25">
      <c r="A55" s="38">
        <f t="shared" si="1"/>
        <v>10</v>
      </c>
      <c r="B55" s="38">
        <f t="shared" si="1"/>
        <v>10</v>
      </c>
      <c r="C55" s="38">
        <f t="shared" si="2"/>
        <v>10</v>
      </c>
      <c r="D55" s="39" t="str">
        <f t="shared" si="3"/>
        <v>11_13</v>
      </c>
      <c r="E55" s="40" t="str">
        <f t="shared" si="4"/>
        <v>N</v>
      </c>
      <c r="F55" s="41">
        <v>11</v>
      </c>
      <c r="G55" s="41">
        <v>13</v>
      </c>
      <c r="H55" s="38" t="str">
        <f t="shared" si="0"/>
        <v/>
      </c>
      <c r="I55" s="39" t="str">
        <f t="shared" si="0"/>
        <v/>
      </c>
      <c r="J55" s="42" t="str">
        <f>VLOOKUP(F55,[1]Tabulka!$B$4:$Q$239,16,0)</f>
        <v/>
      </c>
      <c r="K55" s="39" t="str">
        <f>VLOOKUP(G55,[1]Tabulka!$B$4:$Q$239,16,0)</f>
        <v/>
      </c>
      <c r="L55" s="42">
        <f>IF($E55="N",'[1]pravidla turnaje'!$A$6,IF($H55&gt;$I55,IF(OR($W55="PP",W55="SN"),'[1]pravidla turnaje'!$A$3,'[1]pravidla turnaje'!$A$2),IF($H55&lt;$I55,IF(OR($W55="PP",W55="SN"),'[1]pravidla turnaje'!$A$5,'[1]pravidla turnaje'!$A$6),'[1]pravidla turnaje'!$A$4)))</f>
        <v>0</v>
      </c>
      <c r="M55" s="39">
        <f>IF($E55="N",'[1]pravidla turnaje'!$A$6,IF($H55&lt;$I55,IF(OR($W55="PP",$W55="SN"),'[1]pravidla turnaje'!$A$3,'[1]pravidla turnaje'!$A$2),IF($H55&gt;$I55,IF(OR($W55="PP",$W55="SN"),'[1]pravidla turnaje'!$A$5,'[1]pravidla turnaje'!$A$6),'[1]pravidla turnaje'!$A$4)))</f>
        <v>0</v>
      </c>
      <c r="N55" s="42">
        <f t="shared" si="9"/>
        <v>11</v>
      </c>
      <c r="O55" s="43">
        <f t="shared" si="9"/>
        <v>13</v>
      </c>
      <c r="P55" s="44" t="str">
        <f>VLOOKUP($C55,'[1]pravidla turnaje'!$A$64:$B$83,2,0)</f>
        <v>A</v>
      </c>
      <c r="Q55" s="45" t="str">
        <f t="shared" si="6"/>
        <v>11:40 - 11:50</v>
      </c>
      <c r="R55" s="45" t="s">
        <v>85</v>
      </c>
      <c r="S55" s="46" t="str">
        <f>IFERROR(VLOOKUP(F55,[1]Tabulka!$B$4:$C$239,2,0),"")</f>
        <v>Fiedler/ 
Weiss</v>
      </c>
      <c r="T55" s="46" t="str">
        <f>IFERROR(VLOOKUP(G55,[1]Tabulka!$B$4:$C$239,2,0),"")</f>
        <v>Václav/ 
Houser</v>
      </c>
      <c r="U55" s="47"/>
      <c r="V55" s="48"/>
      <c r="W55" s="49"/>
      <c r="X55" s="50"/>
      <c r="Y55" s="51"/>
      <c r="Z55" s="50"/>
      <c r="AA55" s="51"/>
      <c r="AB55" s="52" t="s">
        <v>31</v>
      </c>
      <c r="AC55" s="53" t="str">
        <f t="shared" si="7"/>
        <v>A14</v>
      </c>
      <c r="AD55" s="54">
        <f>COUNTIF($AB$3:$AB55,AB55)</f>
        <v>14</v>
      </c>
      <c r="AE55" s="55">
        <f>IF(AD55=1,'[1]pravidla turnaje'!$C$60,VLOOKUP(CONCATENATE(AB55,AD55-1),$AC$2:$AF54,3,0)+VLOOKUP(CONCATENATE(AB55,AD55-1),$AC$2:$AF54,4,0))</f>
        <v>0.48611111111111077</v>
      </c>
      <c r="AF55" s="56">
        <f>IF($E55="",('[1]pravidla turnaje'!#REF!/24/60),(VLOOKUP("x",'[1]pravidla turnaje'!$A$31:$D$58,4,0)/60/24))</f>
        <v>6.9444444444444441E-3</v>
      </c>
    </row>
    <row r="56" spans="1:32" ht="22.5" customHeight="1" x14ac:dyDescent="0.25">
      <c r="A56" s="38">
        <f t="shared" si="1"/>
        <v>20</v>
      </c>
      <c r="B56" s="38">
        <f t="shared" si="1"/>
        <v>20</v>
      </c>
      <c r="C56" s="38">
        <f t="shared" si="2"/>
        <v>20</v>
      </c>
      <c r="D56" s="39" t="str">
        <f t="shared" si="3"/>
        <v>21_23</v>
      </c>
      <c r="E56" s="40" t="str">
        <f t="shared" si="4"/>
        <v>N</v>
      </c>
      <c r="F56" s="59">
        <v>21</v>
      </c>
      <c r="G56" s="59">
        <v>23</v>
      </c>
      <c r="H56" s="38" t="str">
        <f t="shared" si="0"/>
        <v/>
      </c>
      <c r="I56" s="39" t="str">
        <f t="shared" si="0"/>
        <v/>
      </c>
      <c r="J56" s="42" t="str">
        <f>VLOOKUP(F56,[1]Tabulka!$B$4:$Q$239,16,0)</f>
        <v/>
      </c>
      <c r="K56" s="39" t="str">
        <f>VLOOKUP(G56,[1]Tabulka!$B$4:$Q$239,16,0)</f>
        <v/>
      </c>
      <c r="L56" s="42">
        <f>IF($E56="N",'[1]pravidla turnaje'!$A$6,IF($H56&gt;$I56,IF(OR($W56="PP",W56="SN"),'[1]pravidla turnaje'!$A$3,'[1]pravidla turnaje'!$A$2),IF($H56&lt;$I56,IF(OR($W56="PP",W56="SN"),'[1]pravidla turnaje'!$A$5,'[1]pravidla turnaje'!$A$6),'[1]pravidla turnaje'!$A$4)))</f>
        <v>0</v>
      </c>
      <c r="M56" s="39">
        <f>IF($E56="N",'[1]pravidla turnaje'!$A$6,IF($H56&lt;$I56,IF(OR($W56="PP",$W56="SN"),'[1]pravidla turnaje'!$A$3,'[1]pravidla turnaje'!$A$2),IF($H56&gt;$I56,IF(OR($W56="PP",$W56="SN"),'[1]pravidla turnaje'!$A$5,'[1]pravidla turnaje'!$A$6),'[1]pravidla turnaje'!$A$4)))</f>
        <v>0</v>
      </c>
      <c r="N56" s="42">
        <f t="shared" si="9"/>
        <v>21</v>
      </c>
      <c r="O56" s="43">
        <f t="shared" si="9"/>
        <v>23</v>
      </c>
      <c r="P56" s="44" t="str">
        <f>VLOOKUP($C56,'[1]pravidla turnaje'!$A$64:$B$83,2,0)</f>
        <v>B</v>
      </c>
      <c r="Q56" s="45" t="str">
        <f t="shared" si="6"/>
        <v>11:40 - 11:50</v>
      </c>
      <c r="R56" s="45" t="s">
        <v>86</v>
      </c>
      <c r="S56" s="46" t="str">
        <f>IFERROR(VLOOKUP(F56,[1]Tabulka!$B$4:$C$239,2,0),"")</f>
        <v>Valíček/ 
Mayer</v>
      </c>
      <c r="T56" s="46" t="str">
        <f>IFERROR(VLOOKUP(G56,[1]Tabulka!$B$4:$C$239,2,0),"")</f>
        <v>Rudiš/ 
Rudiš</v>
      </c>
      <c r="U56" s="47"/>
      <c r="V56" s="48"/>
      <c r="W56" s="49"/>
      <c r="X56" s="50"/>
      <c r="Y56" s="51"/>
      <c r="Z56" s="50"/>
      <c r="AA56" s="51"/>
      <c r="AB56" s="52" t="s">
        <v>33</v>
      </c>
      <c r="AC56" s="53" t="str">
        <f t="shared" si="7"/>
        <v>B14</v>
      </c>
      <c r="AD56" s="54">
        <f>COUNTIF($AB$3:$AB56,AB56)</f>
        <v>14</v>
      </c>
      <c r="AE56" s="55">
        <f>IF(AD56=1,'[1]pravidla turnaje'!$C$60,VLOOKUP(CONCATENATE(AB56,AD56-1),$AC$2:$AF55,3,0)+VLOOKUP(CONCATENATE(AB56,AD56-1),$AC$2:$AF55,4,0))</f>
        <v>0.48611111111111077</v>
      </c>
      <c r="AF56" s="56">
        <f>IF($E56="",('[1]pravidla turnaje'!#REF!/24/60),(VLOOKUP("x",'[1]pravidla turnaje'!$A$31:$D$58,4,0)/60/24))</f>
        <v>6.9444444444444441E-3</v>
      </c>
    </row>
    <row r="57" spans="1:32" ht="22.5" customHeight="1" x14ac:dyDescent="0.25">
      <c r="A57" s="38">
        <f t="shared" si="1"/>
        <v>30</v>
      </c>
      <c r="B57" s="38">
        <f t="shared" si="1"/>
        <v>30</v>
      </c>
      <c r="C57" s="38">
        <f t="shared" si="2"/>
        <v>30</v>
      </c>
      <c r="D57" s="39" t="str">
        <f t="shared" si="3"/>
        <v>31_33</v>
      </c>
      <c r="E57" s="40" t="str">
        <f t="shared" si="4"/>
        <v>N</v>
      </c>
      <c r="F57" s="60">
        <v>31</v>
      </c>
      <c r="G57" s="60">
        <v>33</v>
      </c>
      <c r="H57" s="38" t="str">
        <f t="shared" si="0"/>
        <v/>
      </c>
      <c r="I57" s="39" t="str">
        <f t="shared" si="0"/>
        <v/>
      </c>
      <c r="J57" s="42" t="str">
        <f>VLOOKUP(F57,[1]Tabulka!$B$4:$Q$239,16,0)</f>
        <v/>
      </c>
      <c r="K57" s="39" t="str">
        <f>VLOOKUP(G57,[1]Tabulka!$B$4:$Q$239,16,0)</f>
        <v/>
      </c>
      <c r="L57" s="42">
        <f>IF($E57="N",'[1]pravidla turnaje'!$A$6,IF($H57&gt;$I57,IF(OR($W57="PP",W57="SN"),'[1]pravidla turnaje'!$A$3,'[1]pravidla turnaje'!$A$2),IF($H57&lt;$I57,IF(OR($W57="PP",W57="SN"),'[1]pravidla turnaje'!$A$5,'[1]pravidla turnaje'!$A$6),'[1]pravidla turnaje'!$A$4)))</f>
        <v>0</v>
      </c>
      <c r="M57" s="39">
        <f>IF($E57="N",'[1]pravidla turnaje'!$A$6,IF($H57&lt;$I57,IF(OR($W57="PP",$W57="SN"),'[1]pravidla turnaje'!$A$3,'[1]pravidla turnaje'!$A$2),IF($H57&gt;$I57,IF(OR($W57="PP",$W57="SN"),'[1]pravidla turnaje'!$A$5,'[1]pravidla turnaje'!$A$6),'[1]pravidla turnaje'!$A$4)))</f>
        <v>0</v>
      </c>
      <c r="N57" s="42">
        <f t="shared" si="9"/>
        <v>31</v>
      </c>
      <c r="O57" s="43">
        <f t="shared" si="9"/>
        <v>33</v>
      </c>
      <c r="P57" s="44" t="str">
        <f>VLOOKUP($C57,'[1]pravidla turnaje'!$A$64:$B$83,2,0)</f>
        <v>C</v>
      </c>
      <c r="Q57" s="45" t="str">
        <f t="shared" si="6"/>
        <v>11:40 - 11:50</v>
      </c>
      <c r="R57" s="45" t="s">
        <v>87</v>
      </c>
      <c r="S57" s="46" t="str">
        <f>IFERROR(VLOOKUP(F57,[1]Tabulka!$B$4:$C$239,2,0),"")</f>
        <v>Petrovič/ 
Mück</v>
      </c>
      <c r="T57" s="46" t="str">
        <f>IFERROR(VLOOKUP(G57,[1]Tabulka!$B$4:$C$239,2,0),"")</f>
        <v>Antůšek/ 
Řečník</v>
      </c>
      <c r="U57" s="47"/>
      <c r="V57" s="48"/>
      <c r="W57" s="49"/>
      <c r="X57" s="50"/>
      <c r="Y57" s="51"/>
      <c r="Z57" s="50"/>
      <c r="AA57" s="51"/>
      <c r="AB57" s="52" t="s">
        <v>35</v>
      </c>
      <c r="AC57" s="53" t="str">
        <f t="shared" si="7"/>
        <v>C14</v>
      </c>
      <c r="AD57" s="54">
        <f>COUNTIF($AB$3:$AB57,AB57)</f>
        <v>14</v>
      </c>
      <c r="AE57" s="55">
        <f>IF(AD57=1,'[1]pravidla turnaje'!$C$60,VLOOKUP(CONCATENATE(AB57,AD57-1),$AC$2:$AF56,3,0)+VLOOKUP(CONCATENATE(AB57,AD57-1),$AC$2:$AF56,4,0))</f>
        <v>0.48611111111111077</v>
      </c>
      <c r="AF57" s="56">
        <f>IF($E57="",('[1]pravidla turnaje'!#REF!/24/60),(VLOOKUP("x",'[1]pravidla turnaje'!$A$31:$D$58,4,0)/60/24))</f>
        <v>6.9444444444444441E-3</v>
      </c>
    </row>
    <row r="58" spans="1:32" ht="22.5" customHeight="1" x14ac:dyDescent="0.25">
      <c r="A58" s="38">
        <f t="shared" si="1"/>
        <v>40</v>
      </c>
      <c r="B58" s="38">
        <f t="shared" si="1"/>
        <v>40</v>
      </c>
      <c r="C58" s="38">
        <f t="shared" si="2"/>
        <v>40</v>
      </c>
      <c r="D58" s="39" t="str">
        <f t="shared" si="3"/>
        <v>41_43</v>
      </c>
      <c r="E58" s="40" t="str">
        <f t="shared" si="4"/>
        <v>N</v>
      </c>
      <c r="F58" s="61">
        <v>41</v>
      </c>
      <c r="G58" s="61">
        <v>43</v>
      </c>
      <c r="H58" s="38" t="str">
        <f t="shared" ref="H58:I121" si="10">IF($E58&lt;&gt;"N",U58,"")</f>
        <v/>
      </c>
      <c r="I58" s="39" t="str">
        <f t="shared" si="10"/>
        <v/>
      </c>
      <c r="J58" s="42" t="str">
        <f>VLOOKUP(F58,[1]Tabulka!$B$4:$Q$239,16,0)</f>
        <v/>
      </c>
      <c r="K58" s="39" t="str">
        <f>VLOOKUP(G58,[1]Tabulka!$B$4:$Q$239,16,0)</f>
        <v/>
      </c>
      <c r="L58" s="42">
        <f>IF($E58="N",'[1]pravidla turnaje'!$A$6,IF($H58&gt;$I58,IF(OR($W58="PP",W58="SN"),'[1]pravidla turnaje'!$A$3,'[1]pravidla turnaje'!$A$2),IF($H58&lt;$I58,IF(OR($W58="PP",W58="SN"),'[1]pravidla turnaje'!$A$5,'[1]pravidla turnaje'!$A$6),'[1]pravidla turnaje'!$A$4)))</f>
        <v>0</v>
      </c>
      <c r="M58" s="39">
        <f>IF($E58="N",'[1]pravidla turnaje'!$A$6,IF($H58&lt;$I58,IF(OR($W58="PP",$W58="SN"),'[1]pravidla turnaje'!$A$3,'[1]pravidla turnaje'!$A$2),IF($H58&gt;$I58,IF(OR($W58="PP",$W58="SN"),'[1]pravidla turnaje'!$A$5,'[1]pravidla turnaje'!$A$6),'[1]pravidla turnaje'!$A$4)))</f>
        <v>0</v>
      </c>
      <c r="N58" s="42">
        <f t="shared" si="9"/>
        <v>41</v>
      </c>
      <c r="O58" s="43">
        <f t="shared" si="9"/>
        <v>43</v>
      </c>
      <c r="P58" s="44" t="str">
        <f>VLOOKUP($C58,'[1]pravidla turnaje'!$A$64:$B$83,2,0)</f>
        <v>D</v>
      </c>
      <c r="Q58" s="45" t="str">
        <f t="shared" si="6"/>
        <v>11:40 - 11:50</v>
      </c>
      <c r="R58" s="45" t="s">
        <v>88</v>
      </c>
      <c r="S58" s="46" t="str">
        <f>IFERROR(VLOOKUP(F58,[1]Tabulka!$B$4:$C$239,2,0),"")</f>
        <v>Czerwenka/ 
Podlucký</v>
      </c>
      <c r="T58" s="46" t="str">
        <f>IFERROR(VLOOKUP(G58,[1]Tabulka!$B$4:$C$239,2,0),"")</f>
        <v>Malý/ 
Topš</v>
      </c>
      <c r="U58" s="47"/>
      <c r="V58" s="48"/>
      <c r="W58" s="49"/>
      <c r="X58" s="50"/>
      <c r="Y58" s="51"/>
      <c r="Z58" s="50"/>
      <c r="AA58" s="51"/>
      <c r="AB58" s="52" t="s">
        <v>5</v>
      </c>
      <c r="AC58" s="53" t="str">
        <f t="shared" si="7"/>
        <v>D14</v>
      </c>
      <c r="AD58" s="54">
        <f>COUNTIF($AB$3:$AB58,AB58)</f>
        <v>14</v>
      </c>
      <c r="AE58" s="55">
        <f>IF(AD58=1,'[1]pravidla turnaje'!$C$60,VLOOKUP(CONCATENATE(AB58,AD58-1),$AC$2:$AF57,3,0)+VLOOKUP(CONCATENATE(AB58,AD58-1),$AC$2:$AF57,4,0))</f>
        <v>0.48611111111111077</v>
      </c>
      <c r="AF58" s="56">
        <f>IF($E58="",('[1]pravidla turnaje'!#REF!/24/60),(VLOOKUP("x",'[1]pravidla turnaje'!$A$31:$D$58,4,0)/60/24))</f>
        <v>6.9444444444444441E-3</v>
      </c>
    </row>
    <row r="59" spans="1:32" ht="22.5" customHeight="1" x14ac:dyDescent="0.25">
      <c r="A59" s="38">
        <f t="shared" si="1"/>
        <v>10</v>
      </c>
      <c r="B59" s="38">
        <f t="shared" si="1"/>
        <v>10</v>
      </c>
      <c r="C59" s="38">
        <f t="shared" si="2"/>
        <v>10</v>
      </c>
      <c r="D59" s="39" t="str">
        <f t="shared" si="3"/>
        <v>12_15</v>
      </c>
      <c r="E59" s="40" t="str">
        <f t="shared" si="4"/>
        <v>N</v>
      </c>
      <c r="F59" s="41">
        <v>12</v>
      </c>
      <c r="G59" s="41">
        <v>15</v>
      </c>
      <c r="H59" s="38" t="str">
        <f t="shared" si="10"/>
        <v/>
      </c>
      <c r="I59" s="39" t="str">
        <f t="shared" si="10"/>
        <v/>
      </c>
      <c r="J59" s="42" t="str">
        <f>VLOOKUP(F59,[1]Tabulka!$B$4:$Q$239,16,0)</f>
        <v/>
      </c>
      <c r="K59" s="39" t="str">
        <f>VLOOKUP(G59,[1]Tabulka!$B$4:$Q$239,16,0)</f>
        <v/>
      </c>
      <c r="L59" s="42">
        <f>IF($E59="N",'[1]pravidla turnaje'!$A$6,IF($H59&gt;$I59,IF(OR($W59="PP",W59="SN"),'[1]pravidla turnaje'!$A$3,'[1]pravidla turnaje'!$A$2),IF($H59&lt;$I59,IF(OR($W59="PP",W59="SN"),'[1]pravidla turnaje'!$A$5,'[1]pravidla turnaje'!$A$6),'[1]pravidla turnaje'!$A$4)))</f>
        <v>0</v>
      </c>
      <c r="M59" s="39">
        <f>IF($E59="N",'[1]pravidla turnaje'!$A$6,IF($H59&lt;$I59,IF(OR($W59="PP",$W59="SN"),'[1]pravidla turnaje'!$A$3,'[1]pravidla turnaje'!$A$2),IF($H59&gt;$I59,IF(OR($W59="PP",$W59="SN"),'[1]pravidla turnaje'!$A$5,'[1]pravidla turnaje'!$A$6),'[1]pravidla turnaje'!$A$4)))</f>
        <v>0</v>
      </c>
      <c r="N59" s="42">
        <f t="shared" si="9"/>
        <v>12</v>
      </c>
      <c r="O59" s="43">
        <f t="shared" si="9"/>
        <v>15</v>
      </c>
      <c r="P59" s="44" t="str">
        <f>VLOOKUP($C59,'[1]pravidla turnaje'!$A$64:$B$83,2,0)</f>
        <v>A</v>
      </c>
      <c r="Q59" s="45" t="str">
        <f t="shared" si="6"/>
        <v>11:50 - 12:00</v>
      </c>
      <c r="R59" s="45" t="s">
        <v>89</v>
      </c>
      <c r="S59" s="46" t="str">
        <f>IFERROR(VLOOKUP(F59,[1]Tabulka!$B$4:$C$239,2,0),"")</f>
        <v>Kisugite/ 
Mück</v>
      </c>
      <c r="T59" s="46" t="str">
        <f>IFERROR(VLOOKUP(G59,[1]Tabulka!$B$4:$C$239,2,0),"")</f>
        <v>Gerhard/ 
Sýkora</v>
      </c>
      <c r="U59" s="47"/>
      <c r="V59" s="48"/>
      <c r="W59" s="49"/>
      <c r="X59" s="50"/>
      <c r="Y59" s="51"/>
      <c r="Z59" s="50"/>
      <c r="AA59" s="51"/>
      <c r="AB59" s="52" t="s">
        <v>31</v>
      </c>
      <c r="AC59" s="53" t="str">
        <f t="shared" si="7"/>
        <v>A15</v>
      </c>
      <c r="AD59" s="54">
        <f>COUNTIF($AB$3:$AB59,AB59)</f>
        <v>15</v>
      </c>
      <c r="AE59" s="55">
        <f>IF(AD59=1,'[1]pravidla turnaje'!$C$60,VLOOKUP(CONCATENATE(AB59,AD59-1),$AC$2:$AF58,3,0)+VLOOKUP(CONCATENATE(AB59,AD59-1),$AC$2:$AF58,4,0))</f>
        <v>0.49305555555555519</v>
      </c>
      <c r="AF59" s="56">
        <f>IF($E59="",('[1]pravidla turnaje'!#REF!/24/60),(VLOOKUP("x",'[1]pravidla turnaje'!$A$31:$D$58,4,0)/60/24))</f>
        <v>6.9444444444444441E-3</v>
      </c>
    </row>
    <row r="60" spans="1:32" ht="22.5" customHeight="1" x14ac:dyDescent="0.25">
      <c r="A60" s="38">
        <f t="shared" si="1"/>
        <v>20</v>
      </c>
      <c r="B60" s="38">
        <f t="shared" si="1"/>
        <v>20</v>
      </c>
      <c r="C60" s="38">
        <f t="shared" si="2"/>
        <v>20</v>
      </c>
      <c r="D60" s="39" t="str">
        <f t="shared" si="3"/>
        <v>22_25</v>
      </c>
      <c r="E60" s="40" t="str">
        <f t="shared" si="4"/>
        <v>N</v>
      </c>
      <c r="F60" s="59">
        <v>22</v>
      </c>
      <c r="G60" s="59">
        <v>25</v>
      </c>
      <c r="H60" s="38" t="str">
        <f t="shared" si="10"/>
        <v/>
      </c>
      <c r="I60" s="39" t="str">
        <f t="shared" si="10"/>
        <v/>
      </c>
      <c r="J60" s="42" t="str">
        <f>VLOOKUP(F60,[1]Tabulka!$B$4:$Q$239,16,0)</f>
        <v/>
      </c>
      <c r="K60" s="39" t="str">
        <f>VLOOKUP(G60,[1]Tabulka!$B$4:$Q$239,16,0)</f>
        <v/>
      </c>
      <c r="L60" s="42">
        <f>IF($E60="N",'[1]pravidla turnaje'!$A$6,IF($H60&gt;$I60,IF(OR($W60="PP",W60="SN"),'[1]pravidla turnaje'!$A$3,'[1]pravidla turnaje'!$A$2),IF($H60&lt;$I60,IF(OR($W60="PP",W60="SN"),'[1]pravidla turnaje'!$A$5,'[1]pravidla turnaje'!$A$6),'[1]pravidla turnaje'!$A$4)))</f>
        <v>0</v>
      </c>
      <c r="M60" s="39">
        <f>IF($E60="N",'[1]pravidla turnaje'!$A$6,IF($H60&lt;$I60,IF(OR($W60="PP",$W60="SN"),'[1]pravidla turnaje'!$A$3,'[1]pravidla turnaje'!$A$2),IF($H60&gt;$I60,IF(OR($W60="PP",$W60="SN"),'[1]pravidla turnaje'!$A$5,'[1]pravidla turnaje'!$A$6),'[1]pravidla turnaje'!$A$4)))</f>
        <v>0</v>
      </c>
      <c r="N60" s="42">
        <f t="shared" si="9"/>
        <v>22</v>
      </c>
      <c r="O60" s="43">
        <f t="shared" si="9"/>
        <v>25</v>
      </c>
      <c r="P60" s="44" t="str">
        <f>VLOOKUP($C60,'[1]pravidla turnaje'!$A$64:$B$83,2,0)</f>
        <v>B</v>
      </c>
      <c r="Q60" s="45" t="str">
        <f t="shared" si="6"/>
        <v>11:50 - 12:00</v>
      </c>
      <c r="R60" s="45" t="s">
        <v>90</v>
      </c>
      <c r="S60" s="46" t="str">
        <f>IFERROR(VLOOKUP(F60,[1]Tabulka!$B$4:$C$239,2,0),"")</f>
        <v>Fořt/ 
Fořt</v>
      </c>
      <c r="T60" s="46" t="str">
        <f>IFERROR(VLOOKUP(G60,[1]Tabulka!$B$4:$C$239,2,0),"")</f>
        <v>Tichý/ 
Chyna</v>
      </c>
      <c r="U60" s="47"/>
      <c r="V60" s="48"/>
      <c r="W60" s="49"/>
      <c r="X60" s="50"/>
      <c r="Y60" s="51"/>
      <c r="Z60" s="50"/>
      <c r="AA60" s="51"/>
      <c r="AB60" s="52" t="s">
        <v>33</v>
      </c>
      <c r="AC60" s="53" t="str">
        <f t="shared" si="7"/>
        <v>B15</v>
      </c>
      <c r="AD60" s="54">
        <f>COUNTIF($AB$3:$AB60,AB60)</f>
        <v>15</v>
      </c>
      <c r="AE60" s="55">
        <f>IF(AD60=1,'[1]pravidla turnaje'!$C$60,VLOOKUP(CONCATENATE(AB60,AD60-1),$AC$2:$AF59,3,0)+VLOOKUP(CONCATENATE(AB60,AD60-1),$AC$2:$AF59,4,0))</f>
        <v>0.49305555555555519</v>
      </c>
      <c r="AF60" s="56">
        <f>IF($E60="",('[1]pravidla turnaje'!#REF!/24/60),(VLOOKUP("x",'[1]pravidla turnaje'!$A$31:$D$58,4,0)/60/24))</f>
        <v>6.9444444444444441E-3</v>
      </c>
    </row>
    <row r="61" spans="1:32" ht="22.5" customHeight="1" x14ac:dyDescent="0.25">
      <c r="A61" s="38">
        <f t="shared" si="1"/>
        <v>30</v>
      </c>
      <c r="B61" s="38">
        <f t="shared" si="1"/>
        <v>30</v>
      </c>
      <c r="C61" s="38">
        <f t="shared" si="2"/>
        <v>30</v>
      </c>
      <c r="D61" s="39" t="str">
        <f t="shared" si="3"/>
        <v>32_35</v>
      </c>
      <c r="E61" s="40" t="str">
        <f t="shared" si="4"/>
        <v>N</v>
      </c>
      <c r="F61" s="60">
        <v>32</v>
      </c>
      <c r="G61" s="60">
        <v>35</v>
      </c>
      <c r="H61" s="38" t="str">
        <f t="shared" si="10"/>
        <v/>
      </c>
      <c r="I61" s="39" t="str">
        <f t="shared" si="10"/>
        <v/>
      </c>
      <c r="J61" s="42" t="str">
        <f>VLOOKUP(F61,[1]Tabulka!$B$4:$Q$239,16,0)</f>
        <v/>
      </c>
      <c r="K61" s="39" t="str">
        <f>VLOOKUP(G61,[1]Tabulka!$B$4:$Q$239,16,0)</f>
        <v/>
      </c>
      <c r="L61" s="42">
        <f>IF($E61="N",'[1]pravidla turnaje'!$A$6,IF($H61&gt;$I61,IF(OR($W61="PP",W61="SN"),'[1]pravidla turnaje'!$A$3,'[1]pravidla turnaje'!$A$2),IF($H61&lt;$I61,IF(OR($W61="PP",W61="SN"),'[1]pravidla turnaje'!$A$5,'[1]pravidla turnaje'!$A$6),'[1]pravidla turnaje'!$A$4)))</f>
        <v>0</v>
      </c>
      <c r="M61" s="39">
        <f>IF($E61="N",'[1]pravidla turnaje'!$A$6,IF($H61&lt;$I61,IF(OR($W61="PP",$W61="SN"),'[1]pravidla turnaje'!$A$3,'[1]pravidla turnaje'!$A$2),IF($H61&gt;$I61,IF(OR($W61="PP",$W61="SN"),'[1]pravidla turnaje'!$A$5,'[1]pravidla turnaje'!$A$6),'[1]pravidla turnaje'!$A$4)))</f>
        <v>0</v>
      </c>
      <c r="N61" s="42">
        <f t="shared" si="9"/>
        <v>32</v>
      </c>
      <c r="O61" s="43">
        <f t="shared" si="9"/>
        <v>35</v>
      </c>
      <c r="P61" s="44" t="str">
        <f>VLOOKUP($C61,'[1]pravidla turnaje'!$A$64:$B$83,2,0)</f>
        <v>C</v>
      </c>
      <c r="Q61" s="45" t="str">
        <f t="shared" si="6"/>
        <v>11:50 - 12:00</v>
      </c>
      <c r="R61" s="45" t="s">
        <v>91</v>
      </c>
      <c r="S61" s="46" t="str">
        <f>IFERROR(VLOOKUP(F61,[1]Tabulka!$B$4:$C$239,2,0),"")</f>
        <v>Bína/ 
Pech</v>
      </c>
      <c r="T61" s="46" t="str">
        <f>IFERROR(VLOOKUP(G61,[1]Tabulka!$B$4:$C$239,2,0),"")</f>
        <v>Hanžl/ 
Kašpar</v>
      </c>
      <c r="U61" s="47"/>
      <c r="V61" s="48"/>
      <c r="W61" s="49"/>
      <c r="X61" s="50"/>
      <c r="Y61" s="51"/>
      <c r="Z61" s="50"/>
      <c r="AA61" s="51"/>
      <c r="AB61" s="52" t="s">
        <v>35</v>
      </c>
      <c r="AC61" s="53" t="str">
        <f t="shared" si="7"/>
        <v>C15</v>
      </c>
      <c r="AD61" s="54">
        <f>COUNTIF($AB$3:$AB61,AB61)</f>
        <v>15</v>
      </c>
      <c r="AE61" s="55">
        <f>IF(AD61=1,'[1]pravidla turnaje'!$C$60,VLOOKUP(CONCATENATE(AB61,AD61-1),$AC$2:$AF60,3,0)+VLOOKUP(CONCATENATE(AB61,AD61-1),$AC$2:$AF60,4,0))</f>
        <v>0.49305555555555519</v>
      </c>
      <c r="AF61" s="56">
        <f>IF($E61="",('[1]pravidla turnaje'!#REF!/24/60),(VLOOKUP("x",'[1]pravidla turnaje'!$A$31:$D$58,4,0)/60/24))</f>
        <v>6.9444444444444441E-3</v>
      </c>
    </row>
    <row r="62" spans="1:32" ht="22.5" customHeight="1" x14ac:dyDescent="0.25">
      <c r="A62" s="38">
        <f t="shared" si="1"/>
        <v>40</v>
      </c>
      <c r="B62" s="38">
        <f t="shared" si="1"/>
        <v>40</v>
      </c>
      <c r="C62" s="38">
        <f t="shared" si="2"/>
        <v>40</v>
      </c>
      <c r="D62" s="39" t="str">
        <f t="shared" si="3"/>
        <v>42_45</v>
      </c>
      <c r="E62" s="40" t="str">
        <f t="shared" si="4"/>
        <v>N</v>
      </c>
      <c r="F62" s="61">
        <v>42</v>
      </c>
      <c r="G62" s="61">
        <v>45</v>
      </c>
      <c r="H62" s="38" t="str">
        <f t="shared" si="10"/>
        <v/>
      </c>
      <c r="I62" s="39" t="str">
        <f t="shared" si="10"/>
        <v/>
      </c>
      <c r="J62" s="42" t="str">
        <f>VLOOKUP(F62,[1]Tabulka!$B$4:$Q$239,16,0)</f>
        <v/>
      </c>
      <c r="K62" s="39" t="str">
        <f>VLOOKUP(G62,[1]Tabulka!$B$4:$Q$239,16,0)</f>
        <v/>
      </c>
      <c r="L62" s="42">
        <f>IF($E62="N",'[1]pravidla turnaje'!$A$6,IF($H62&gt;$I62,IF(OR($W62="PP",W62="SN"),'[1]pravidla turnaje'!$A$3,'[1]pravidla turnaje'!$A$2),IF($H62&lt;$I62,IF(OR($W62="PP",W62="SN"),'[1]pravidla turnaje'!$A$5,'[1]pravidla turnaje'!$A$6),'[1]pravidla turnaje'!$A$4)))</f>
        <v>0</v>
      </c>
      <c r="M62" s="39">
        <f>IF($E62="N",'[1]pravidla turnaje'!$A$6,IF($H62&lt;$I62,IF(OR($W62="PP",$W62="SN"),'[1]pravidla turnaje'!$A$3,'[1]pravidla turnaje'!$A$2),IF($H62&gt;$I62,IF(OR($W62="PP",$W62="SN"),'[1]pravidla turnaje'!$A$5,'[1]pravidla turnaje'!$A$6),'[1]pravidla turnaje'!$A$4)))</f>
        <v>0</v>
      </c>
      <c r="N62" s="42">
        <f t="shared" si="9"/>
        <v>42</v>
      </c>
      <c r="O62" s="43">
        <f t="shared" si="9"/>
        <v>45</v>
      </c>
      <c r="P62" s="44" t="str">
        <f>VLOOKUP($C62,'[1]pravidla turnaje'!$A$64:$B$83,2,0)</f>
        <v>D</v>
      </c>
      <c r="Q62" s="45" t="str">
        <f t="shared" si="6"/>
        <v>11:50 - 12:00</v>
      </c>
      <c r="R62" s="45" t="s">
        <v>92</v>
      </c>
      <c r="S62" s="46" t="str">
        <f>IFERROR(VLOOKUP(F62,[1]Tabulka!$B$4:$C$239,2,0),"")</f>
        <v>Výborný/ 
Aster</v>
      </c>
      <c r="T62" s="46" t="str">
        <f>IFERROR(VLOOKUP(G62,[1]Tabulka!$B$4:$C$239,2,0),"")</f>
        <v>Dvořák/ 
Dvořák</v>
      </c>
      <c r="U62" s="47"/>
      <c r="V62" s="48"/>
      <c r="W62" s="49"/>
      <c r="X62" s="50"/>
      <c r="Y62" s="51"/>
      <c r="Z62" s="50"/>
      <c r="AA62" s="51"/>
      <c r="AB62" s="52" t="s">
        <v>5</v>
      </c>
      <c r="AC62" s="53" t="str">
        <f t="shared" si="7"/>
        <v>D15</v>
      </c>
      <c r="AD62" s="54">
        <f>COUNTIF($AB$3:$AB62,AB62)</f>
        <v>15</v>
      </c>
      <c r="AE62" s="55">
        <f>IF(AD62=1,'[1]pravidla turnaje'!$C$60,VLOOKUP(CONCATENATE(AB62,AD62-1),$AC$2:$AF61,3,0)+VLOOKUP(CONCATENATE(AB62,AD62-1),$AC$2:$AF61,4,0))</f>
        <v>0.49305555555555519</v>
      </c>
      <c r="AF62" s="56">
        <f>IF($E62="",('[1]pravidla turnaje'!#REF!/24/60),(VLOOKUP("x",'[1]pravidla turnaje'!$A$31:$D$58,4,0)/60/24))</f>
        <v>6.9444444444444441E-3</v>
      </c>
    </row>
    <row r="63" spans="1:32" ht="22.5" customHeight="1" x14ac:dyDescent="0.25">
      <c r="A63" s="38">
        <f t="shared" si="1"/>
        <v>50</v>
      </c>
      <c r="B63" s="38">
        <f t="shared" si="1"/>
        <v>50</v>
      </c>
      <c r="C63" s="38">
        <f t="shared" si="2"/>
        <v>50</v>
      </c>
      <c r="D63" s="39" t="str">
        <f t="shared" si="3"/>
        <v>54_57</v>
      </c>
      <c r="E63" s="40" t="str">
        <f t="shared" si="4"/>
        <v>N</v>
      </c>
      <c r="F63" s="62">
        <v>57</v>
      </c>
      <c r="G63" s="62">
        <v>54</v>
      </c>
      <c r="H63" s="38" t="str">
        <f t="shared" si="10"/>
        <v/>
      </c>
      <c r="I63" s="39" t="str">
        <f t="shared" si="10"/>
        <v/>
      </c>
      <c r="J63" s="42" t="str">
        <f>VLOOKUP(F63,[1]Tabulka!$B$4:$Q$239,16,0)</f>
        <v/>
      </c>
      <c r="K63" s="39" t="str">
        <f>VLOOKUP(G63,[1]Tabulka!$B$4:$Q$239,16,0)</f>
        <v/>
      </c>
      <c r="L63" s="42">
        <f>IF($E63="N",'[1]pravidla turnaje'!$A$6,IF($H63&gt;$I63,IF(OR($W63="PP",W63="SN"),'[1]pravidla turnaje'!$A$3,'[1]pravidla turnaje'!$A$2),IF($H63&lt;$I63,IF(OR($W63="PP",W63="SN"),'[1]pravidla turnaje'!$A$5,'[1]pravidla turnaje'!$A$6),'[1]pravidla turnaje'!$A$4)))</f>
        <v>0</v>
      </c>
      <c r="M63" s="39">
        <f>IF($E63="N",'[1]pravidla turnaje'!$A$6,IF($H63&lt;$I63,IF(OR($W63="PP",$W63="SN"),'[1]pravidla turnaje'!$A$3,'[1]pravidla turnaje'!$A$2),IF($H63&gt;$I63,IF(OR($W63="PP",$W63="SN"),'[1]pravidla turnaje'!$A$5,'[1]pravidla turnaje'!$A$6),'[1]pravidla turnaje'!$A$4)))</f>
        <v>0</v>
      </c>
      <c r="N63" s="42">
        <f t="shared" si="9"/>
        <v>57</v>
      </c>
      <c r="O63" s="43">
        <f t="shared" si="9"/>
        <v>54</v>
      </c>
      <c r="P63" s="44" t="str">
        <f>VLOOKUP($C63,'[1]pravidla turnaje'!$A$64:$B$83,2,0)</f>
        <v>E</v>
      </c>
      <c r="Q63" s="45" t="str">
        <f t="shared" si="6"/>
        <v>12:00 - 12:10</v>
      </c>
      <c r="R63" s="45" t="s">
        <v>93</v>
      </c>
      <c r="S63" s="46" t="str">
        <f>IFERROR(VLOOKUP(F63,[1]Tabulka!$B$4:$C$239,2,0),"")</f>
        <v>Vacín/ 
Chabr</v>
      </c>
      <c r="T63" s="46" t="str">
        <f>IFERROR(VLOOKUP(G63,[1]Tabulka!$B$4:$C$239,2,0),"")</f>
        <v>Syryčanský/ 
Marvan</v>
      </c>
      <c r="U63" s="47"/>
      <c r="V63" s="48"/>
      <c r="W63" s="49"/>
      <c r="X63" s="50"/>
      <c r="Y63" s="51"/>
      <c r="Z63" s="50"/>
      <c r="AA63" s="51"/>
      <c r="AB63" s="52" t="s">
        <v>31</v>
      </c>
      <c r="AC63" s="53" t="str">
        <f t="shared" si="7"/>
        <v>A16</v>
      </c>
      <c r="AD63" s="54">
        <f>COUNTIF($AB$3:$AB63,AB63)</f>
        <v>16</v>
      </c>
      <c r="AE63" s="55">
        <f>IF(AD63=1,'[1]pravidla turnaje'!$C$60,VLOOKUP(CONCATENATE(AB63,AD63-1),$AC$2:$AF62,3,0)+VLOOKUP(CONCATENATE(AB63,AD63-1),$AC$2:$AF62,4,0))</f>
        <v>0.49999999999999961</v>
      </c>
      <c r="AF63" s="56">
        <f>IF($E63="",('[1]pravidla turnaje'!#REF!/24/60),(VLOOKUP("x",'[1]pravidla turnaje'!$A$31:$D$58,4,0)/60/24))</f>
        <v>6.9444444444444441E-3</v>
      </c>
    </row>
    <row r="64" spans="1:32" ht="22.5" customHeight="1" x14ac:dyDescent="0.25">
      <c r="A64" s="38">
        <f t="shared" si="1"/>
        <v>60</v>
      </c>
      <c r="B64" s="38">
        <f t="shared" si="1"/>
        <v>60</v>
      </c>
      <c r="C64" s="38">
        <f t="shared" si="2"/>
        <v>60</v>
      </c>
      <c r="D64" s="39" t="str">
        <f t="shared" si="3"/>
        <v>64_67</v>
      </c>
      <c r="E64" s="40" t="str">
        <f t="shared" si="4"/>
        <v>N</v>
      </c>
      <c r="F64" s="63">
        <v>67</v>
      </c>
      <c r="G64" s="63">
        <v>64</v>
      </c>
      <c r="H64" s="38" t="str">
        <f t="shared" si="10"/>
        <v/>
      </c>
      <c r="I64" s="39" t="str">
        <f t="shared" si="10"/>
        <v/>
      </c>
      <c r="J64" s="42" t="str">
        <f>VLOOKUP(F64,[1]Tabulka!$B$4:$Q$239,16,0)</f>
        <v/>
      </c>
      <c r="K64" s="39" t="str">
        <f>VLOOKUP(G64,[1]Tabulka!$B$4:$Q$239,16,0)</f>
        <v/>
      </c>
      <c r="L64" s="42">
        <f>IF($E64="N",'[1]pravidla turnaje'!$A$6,IF($H64&gt;$I64,IF(OR($W64="PP",W64="SN"),'[1]pravidla turnaje'!$A$3,'[1]pravidla turnaje'!$A$2),IF($H64&lt;$I64,IF(OR($W64="PP",W64="SN"),'[1]pravidla turnaje'!$A$5,'[1]pravidla turnaje'!$A$6),'[1]pravidla turnaje'!$A$4)))</f>
        <v>0</v>
      </c>
      <c r="M64" s="39">
        <f>IF($E64="N",'[1]pravidla turnaje'!$A$6,IF($H64&lt;$I64,IF(OR($W64="PP",$W64="SN"),'[1]pravidla turnaje'!$A$3,'[1]pravidla turnaje'!$A$2),IF($H64&gt;$I64,IF(OR($W64="PP",$W64="SN"),'[1]pravidla turnaje'!$A$5,'[1]pravidla turnaje'!$A$6),'[1]pravidla turnaje'!$A$4)))</f>
        <v>0</v>
      </c>
      <c r="N64" s="42">
        <f t="shared" si="9"/>
        <v>67</v>
      </c>
      <c r="O64" s="43">
        <f t="shared" si="9"/>
        <v>64</v>
      </c>
      <c r="P64" s="44" t="str">
        <f>VLOOKUP($C64,'[1]pravidla turnaje'!$A$64:$B$83,2,0)</f>
        <v>F</v>
      </c>
      <c r="Q64" s="45" t="str">
        <f t="shared" si="6"/>
        <v>12:00 - 12:10</v>
      </c>
      <c r="R64" s="45" t="s">
        <v>94</v>
      </c>
      <c r="S64" s="46" t="str">
        <f>IFERROR(VLOOKUP(F64,[1]Tabulka!$B$4:$C$239,2,0),"")</f>
        <v>h_54/ 
g_54</v>
      </c>
      <c r="T64" s="46" t="str">
        <f>IFERROR(VLOOKUP(G64,[1]Tabulka!$B$4:$C$239,2,0),"")</f>
        <v>Tluček/ 
Tluček</v>
      </c>
      <c r="U64" s="47"/>
      <c r="V64" s="48"/>
      <c r="W64" s="49"/>
      <c r="X64" s="50"/>
      <c r="Y64" s="51"/>
      <c r="Z64" s="50"/>
      <c r="AA64" s="51"/>
      <c r="AB64" s="52" t="s">
        <v>33</v>
      </c>
      <c r="AC64" s="53" t="str">
        <f t="shared" si="7"/>
        <v>B16</v>
      </c>
      <c r="AD64" s="54">
        <f>COUNTIF($AB$3:$AB64,AB64)</f>
        <v>16</v>
      </c>
      <c r="AE64" s="55">
        <f>IF(AD64=1,'[1]pravidla turnaje'!$C$60,VLOOKUP(CONCATENATE(AB64,AD64-1),$AC$2:$AF63,3,0)+VLOOKUP(CONCATENATE(AB64,AD64-1),$AC$2:$AF63,4,0))</f>
        <v>0.49999999999999961</v>
      </c>
      <c r="AF64" s="56">
        <f>IF($E64="",('[1]pravidla turnaje'!#REF!/24/60),(VLOOKUP("x",'[1]pravidla turnaje'!$A$31:$D$58,4,0)/60/24))</f>
        <v>6.9444444444444441E-3</v>
      </c>
    </row>
    <row r="65" spans="1:32" ht="22.5" customHeight="1" x14ac:dyDescent="0.25">
      <c r="A65" s="38">
        <f t="shared" si="1"/>
        <v>70</v>
      </c>
      <c r="B65" s="38">
        <f t="shared" si="1"/>
        <v>70</v>
      </c>
      <c r="C65" s="38">
        <f t="shared" si="2"/>
        <v>70</v>
      </c>
      <c r="D65" s="39" t="str">
        <f t="shared" si="3"/>
        <v>74_77</v>
      </c>
      <c r="E65" s="40" t="str">
        <f t="shared" si="4"/>
        <v>N</v>
      </c>
      <c r="F65" s="64">
        <v>77</v>
      </c>
      <c r="G65" s="64">
        <v>74</v>
      </c>
      <c r="H65" s="38" t="str">
        <f t="shared" si="10"/>
        <v/>
      </c>
      <c r="I65" s="39" t="str">
        <f t="shared" si="10"/>
        <v/>
      </c>
      <c r="J65" s="42" t="str">
        <f>VLOOKUP(F65,[1]Tabulka!$B$4:$Q$239,16,0)</f>
        <v/>
      </c>
      <c r="K65" s="39" t="str">
        <f>VLOOKUP(G65,[1]Tabulka!$B$4:$Q$239,16,0)</f>
        <v/>
      </c>
      <c r="L65" s="42">
        <f>IF($E65="N",'[1]pravidla turnaje'!$A$6,IF($H65&gt;$I65,IF(OR($W65="PP",W65="SN"),'[1]pravidla turnaje'!$A$3,'[1]pravidla turnaje'!$A$2),IF($H65&lt;$I65,IF(OR($W65="PP",W65="SN"),'[1]pravidla turnaje'!$A$5,'[1]pravidla turnaje'!$A$6),'[1]pravidla turnaje'!$A$4)))</f>
        <v>0</v>
      </c>
      <c r="M65" s="39">
        <f>IF($E65="N",'[1]pravidla turnaje'!$A$6,IF($H65&lt;$I65,IF(OR($W65="PP",$W65="SN"),'[1]pravidla turnaje'!$A$3,'[1]pravidla turnaje'!$A$2),IF($H65&gt;$I65,IF(OR($W65="PP",$W65="SN"),'[1]pravidla turnaje'!$A$5,'[1]pravidla turnaje'!$A$6),'[1]pravidla turnaje'!$A$4)))</f>
        <v>0</v>
      </c>
      <c r="N65" s="42">
        <f t="shared" si="9"/>
        <v>77</v>
      </c>
      <c r="O65" s="43">
        <f t="shared" si="9"/>
        <v>74</v>
      </c>
      <c r="P65" s="44" t="str">
        <f>VLOOKUP($C65,'[1]pravidla turnaje'!$A$64:$B$83,2,0)</f>
        <v>G</v>
      </c>
      <c r="Q65" s="45" t="str">
        <f t="shared" si="6"/>
        <v>12:00 - 12:10</v>
      </c>
      <c r="R65" s="45" t="s">
        <v>95</v>
      </c>
      <c r="S65" s="46" t="str">
        <f>IFERROR(VLOOKUP(F65,[1]Tabulka!$B$4:$C$239,2,0),"")</f>
        <v>h_55/ 
g_55</v>
      </c>
      <c r="T65" s="46" t="str">
        <f>IFERROR(VLOOKUP(G65,[1]Tabulka!$B$4:$C$239,2,0),"")</f>
        <v>Renčín/ 
Hejný</v>
      </c>
      <c r="U65" s="47"/>
      <c r="V65" s="48"/>
      <c r="W65" s="66"/>
      <c r="X65" s="50"/>
      <c r="Y65" s="51"/>
      <c r="Z65" s="50"/>
      <c r="AA65" s="51"/>
      <c r="AB65" s="52" t="s">
        <v>35</v>
      </c>
      <c r="AC65" s="53" t="str">
        <f t="shared" si="7"/>
        <v>C16</v>
      </c>
      <c r="AD65" s="54">
        <f>COUNTIF($AB$3:$AB65,AB65)</f>
        <v>16</v>
      </c>
      <c r="AE65" s="55">
        <f>IF(AD65=1,'[1]pravidla turnaje'!$C$60,VLOOKUP(CONCATENATE(AB65,AD65-1),$AC$2:$AF64,3,0)+VLOOKUP(CONCATENATE(AB65,AD65-1),$AC$2:$AF64,4,0))</f>
        <v>0.49999999999999961</v>
      </c>
      <c r="AF65" s="56">
        <f>IF($E65="",('[1]pravidla turnaje'!#REF!/24/60),(VLOOKUP("x",'[1]pravidla turnaje'!$A$31:$D$58,4,0)/60/24))</f>
        <v>6.9444444444444441E-3</v>
      </c>
    </row>
    <row r="66" spans="1:32" ht="22.5" customHeight="1" x14ac:dyDescent="0.25">
      <c r="A66" s="38">
        <f t="shared" si="1"/>
        <v>80</v>
      </c>
      <c r="B66" s="38">
        <f t="shared" si="1"/>
        <v>80</v>
      </c>
      <c r="C66" s="38">
        <f t="shared" si="2"/>
        <v>80</v>
      </c>
      <c r="D66" s="39" t="str">
        <f t="shared" si="3"/>
        <v>84_87</v>
      </c>
      <c r="E66" s="40" t="str">
        <f t="shared" si="4"/>
        <v>N</v>
      </c>
      <c r="F66" s="65">
        <v>87</v>
      </c>
      <c r="G66" s="65">
        <v>84</v>
      </c>
      <c r="H66" s="38" t="str">
        <f t="shared" si="10"/>
        <v/>
      </c>
      <c r="I66" s="39" t="str">
        <f t="shared" si="10"/>
        <v/>
      </c>
      <c r="J66" s="42" t="str">
        <f>VLOOKUP(F66,[1]Tabulka!$B$4:$Q$239,16,0)</f>
        <v/>
      </c>
      <c r="K66" s="39" t="str">
        <f>VLOOKUP(G66,[1]Tabulka!$B$4:$Q$239,16,0)</f>
        <v/>
      </c>
      <c r="L66" s="42">
        <f>IF($E66="N",'[1]pravidla turnaje'!$A$6,IF($H66&gt;$I66,IF(OR($W66="PP",W66="SN"),'[1]pravidla turnaje'!$A$3,'[1]pravidla turnaje'!$A$2),IF($H66&lt;$I66,IF(OR($W66="PP",W66="SN"),'[1]pravidla turnaje'!$A$5,'[1]pravidla turnaje'!$A$6),'[1]pravidla turnaje'!$A$4)))</f>
        <v>0</v>
      </c>
      <c r="M66" s="39">
        <f>IF($E66="N",'[1]pravidla turnaje'!$A$6,IF($H66&lt;$I66,IF(OR($W66="PP",$W66="SN"),'[1]pravidla turnaje'!$A$3,'[1]pravidla turnaje'!$A$2),IF($H66&gt;$I66,IF(OR($W66="PP",$W66="SN"),'[1]pravidla turnaje'!$A$5,'[1]pravidla turnaje'!$A$6),'[1]pravidla turnaje'!$A$4)))</f>
        <v>0</v>
      </c>
      <c r="N66" s="42">
        <f t="shared" si="9"/>
        <v>87</v>
      </c>
      <c r="O66" s="43">
        <f t="shared" si="9"/>
        <v>84</v>
      </c>
      <c r="P66" s="44" t="str">
        <f>VLOOKUP($C66,'[1]pravidla turnaje'!$A$64:$B$83,2,0)</f>
        <v>H</v>
      </c>
      <c r="Q66" s="45" t="str">
        <f t="shared" si="6"/>
        <v>12:00 - 12:10</v>
      </c>
      <c r="R66" s="45" t="s">
        <v>96</v>
      </c>
      <c r="S66" s="46" t="str">
        <f>IFERROR(VLOOKUP(F66,[1]Tabulka!$B$4:$C$239,2,0),"")</f>
        <v>h_56/ 
g_56</v>
      </c>
      <c r="T66" s="46" t="str">
        <f>IFERROR(VLOOKUP(G66,[1]Tabulka!$B$4:$C$239,2,0),"")</f>
        <v>Melíšek/ 
Melíšek</v>
      </c>
      <c r="U66" s="47"/>
      <c r="V66" s="48"/>
      <c r="W66" s="66"/>
      <c r="X66" s="50"/>
      <c r="Y66" s="51"/>
      <c r="Z66" s="50"/>
      <c r="AA66" s="51"/>
      <c r="AB66" s="52" t="s">
        <v>5</v>
      </c>
      <c r="AC66" s="53" t="str">
        <f t="shared" si="7"/>
        <v>D16</v>
      </c>
      <c r="AD66" s="54">
        <f>COUNTIF($AB$3:$AB66,AB66)</f>
        <v>16</v>
      </c>
      <c r="AE66" s="55">
        <f>IF(AD66=1,'[1]pravidla turnaje'!$C$60,VLOOKUP(CONCATENATE(AB66,AD66-1),$AC$2:$AF65,3,0)+VLOOKUP(CONCATENATE(AB66,AD66-1),$AC$2:$AF65,4,0))</f>
        <v>0.49999999999999961</v>
      </c>
      <c r="AF66" s="56">
        <f>IF($E66="",('[1]pravidla turnaje'!#REF!/24/60),(VLOOKUP("x",'[1]pravidla turnaje'!$A$31:$D$58,4,0)/60/24))</f>
        <v>6.9444444444444441E-3</v>
      </c>
    </row>
    <row r="67" spans="1:32" ht="22.5" customHeight="1" x14ac:dyDescent="0.25">
      <c r="A67" s="38">
        <f t="shared" si="1"/>
        <v>50</v>
      </c>
      <c r="B67" s="38">
        <f t="shared" si="1"/>
        <v>50</v>
      </c>
      <c r="C67" s="38">
        <f t="shared" si="2"/>
        <v>50</v>
      </c>
      <c r="D67" s="39" t="str">
        <f t="shared" si="3"/>
        <v>51_53</v>
      </c>
      <c r="E67" s="40" t="str">
        <f t="shared" si="4"/>
        <v>N</v>
      </c>
      <c r="F67" s="62">
        <v>51</v>
      </c>
      <c r="G67" s="62">
        <v>53</v>
      </c>
      <c r="H67" s="38" t="str">
        <f t="shared" si="10"/>
        <v/>
      </c>
      <c r="I67" s="39" t="str">
        <f t="shared" si="10"/>
        <v/>
      </c>
      <c r="J67" s="42" t="str">
        <f>VLOOKUP(F67,[1]Tabulka!$B$4:$Q$239,16,0)</f>
        <v/>
      </c>
      <c r="K67" s="39" t="str">
        <f>VLOOKUP(G67,[1]Tabulka!$B$4:$Q$239,16,0)</f>
        <v/>
      </c>
      <c r="L67" s="42">
        <f>IF($E67="N",'[1]pravidla turnaje'!$A$6,IF($H67&gt;$I67,IF(OR($W67="PP",W67="SN"),'[1]pravidla turnaje'!$A$3,'[1]pravidla turnaje'!$A$2),IF($H67&lt;$I67,IF(OR($W67="PP",W67="SN"),'[1]pravidla turnaje'!$A$5,'[1]pravidla turnaje'!$A$6),'[1]pravidla turnaje'!$A$4)))</f>
        <v>0</v>
      </c>
      <c r="M67" s="39">
        <f>IF($E67="N",'[1]pravidla turnaje'!$A$6,IF($H67&lt;$I67,IF(OR($W67="PP",$W67="SN"),'[1]pravidla turnaje'!$A$3,'[1]pravidla turnaje'!$A$2),IF($H67&gt;$I67,IF(OR($W67="PP",$W67="SN"),'[1]pravidla turnaje'!$A$5,'[1]pravidla turnaje'!$A$6),'[1]pravidla turnaje'!$A$4)))</f>
        <v>0</v>
      </c>
      <c r="N67" s="42">
        <f t="shared" si="9"/>
        <v>51</v>
      </c>
      <c r="O67" s="43">
        <f t="shared" si="9"/>
        <v>53</v>
      </c>
      <c r="P67" s="44" t="str">
        <f>VLOOKUP($C67,'[1]pravidla turnaje'!$A$64:$B$83,2,0)</f>
        <v>E</v>
      </c>
      <c r="Q67" s="45" t="str">
        <f t="shared" si="6"/>
        <v>12:10 - 12:20</v>
      </c>
      <c r="R67" s="45" t="s">
        <v>97</v>
      </c>
      <c r="S67" s="46" t="str">
        <f>IFERROR(VLOOKUP(F67,[1]Tabulka!$B$4:$C$239,2,0),"")</f>
        <v>Haspeklo/ 
Horáček</v>
      </c>
      <c r="T67" s="46" t="str">
        <f>IFERROR(VLOOKUP(G67,[1]Tabulka!$B$4:$C$239,2,0),"")</f>
        <v>Svatek/ 
Heczko</v>
      </c>
      <c r="U67" s="47"/>
      <c r="V67" s="48"/>
      <c r="W67" s="49"/>
      <c r="X67" s="50"/>
      <c r="Y67" s="51"/>
      <c r="Z67" s="50"/>
      <c r="AA67" s="51"/>
      <c r="AB67" s="52" t="s">
        <v>31</v>
      </c>
      <c r="AC67" s="53" t="str">
        <f t="shared" si="7"/>
        <v>A17</v>
      </c>
      <c r="AD67" s="54">
        <f>COUNTIF($AB$3:$AB67,AB67)</f>
        <v>17</v>
      </c>
      <c r="AE67" s="55">
        <f>IF(AD67=1,'[1]pravidla turnaje'!$C$60,VLOOKUP(CONCATENATE(AB67,AD67-1),$AC$2:$AF66,3,0)+VLOOKUP(CONCATENATE(AB67,AD67-1),$AC$2:$AF66,4,0))</f>
        <v>0.50694444444444409</v>
      </c>
      <c r="AF67" s="56">
        <f>IF($E67="",('[1]pravidla turnaje'!#REF!/24/60),(VLOOKUP("x",'[1]pravidla turnaje'!$A$31:$D$58,4,0)/60/24))</f>
        <v>6.9444444444444441E-3</v>
      </c>
    </row>
    <row r="68" spans="1:32" ht="22.5" customHeight="1" x14ac:dyDescent="0.25">
      <c r="A68" s="38">
        <f t="shared" ref="A68:B162" si="11">IFERROR(FLOOR(F68,10),0)</f>
        <v>60</v>
      </c>
      <c r="B68" s="38">
        <f t="shared" si="11"/>
        <v>60</v>
      </c>
      <c r="C68" s="38">
        <f t="shared" ref="C68:C162" si="12">IF(EXACT(A68,B68),A68,"")</f>
        <v>60</v>
      </c>
      <c r="D68" s="39" t="str">
        <f t="shared" ref="D68:D145" si="13">IF(F68&lt;G68,CONCATENATE(F68,"_",G68),CONCATENATE(G68,"_",F68))</f>
        <v>61_63</v>
      </c>
      <c r="E68" s="40" t="str">
        <f t="shared" ref="E68:E145" si="14">IF(AND(ISNUMBER(U68),ISNUMBER(V68)),IF(U68&gt;V68,"D",IF(U68&lt;V68,"H","R")),"N")</f>
        <v>N</v>
      </c>
      <c r="F68" s="63">
        <v>61</v>
      </c>
      <c r="G68" s="63">
        <v>63</v>
      </c>
      <c r="H68" s="38" t="str">
        <f t="shared" si="10"/>
        <v/>
      </c>
      <c r="I68" s="39" t="str">
        <f t="shared" si="10"/>
        <v/>
      </c>
      <c r="J68" s="42" t="str">
        <f>VLOOKUP(F68,[1]Tabulka!$B$4:$Q$239,16,0)</f>
        <v/>
      </c>
      <c r="K68" s="39" t="str">
        <f>VLOOKUP(G68,[1]Tabulka!$B$4:$Q$239,16,0)</f>
        <v/>
      </c>
      <c r="L68" s="42">
        <f>IF($E68="N",'[1]pravidla turnaje'!$A$6,IF($H68&gt;$I68,IF(OR($W68="PP",W68="SN"),'[1]pravidla turnaje'!$A$3,'[1]pravidla turnaje'!$A$2),IF($H68&lt;$I68,IF(OR($W68="PP",W68="SN"),'[1]pravidla turnaje'!$A$5,'[1]pravidla turnaje'!$A$6),'[1]pravidla turnaje'!$A$4)))</f>
        <v>0</v>
      </c>
      <c r="M68" s="39">
        <f>IF($E68="N",'[1]pravidla turnaje'!$A$6,IF($H68&lt;$I68,IF(OR($W68="PP",$W68="SN"),'[1]pravidla turnaje'!$A$3,'[1]pravidla turnaje'!$A$2),IF($H68&gt;$I68,IF(OR($W68="PP",$W68="SN"),'[1]pravidla turnaje'!$A$5,'[1]pravidla turnaje'!$A$6),'[1]pravidla turnaje'!$A$4)))</f>
        <v>0</v>
      </c>
      <c r="N68" s="42">
        <f t="shared" si="9"/>
        <v>61</v>
      </c>
      <c r="O68" s="43">
        <f t="shared" si="9"/>
        <v>63</v>
      </c>
      <c r="P68" s="44" t="str">
        <f>VLOOKUP($C68,'[1]pravidla turnaje'!$A$64:$B$83,2,0)</f>
        <v>F</v>
      </c>
      <c r="Q68" s="45" t="str">
        <f t="shared" ref="Q68:Q145" si="15">CONCATENATE(TEXT(AE68,"hh:mm")," - ",TEXT(AE68+AF68,"hh:mm"))</f>
        <v>12:10 - 12:20</v>
      </c>
      <c r="R68" s="45" t="s">
        <v>98</v>
      </c>
      <c r="S68" s="46" t="str">
        <f>IFERROR(VLOOKUP(F68,[1]Tabulka!$B$4:$C$239,2,0),"")</f>
        <v>Fejfar/ 
Čáp</v>
      </c>
      <c r="T68" s="46" t="str">
        <f>IFERROR(VLOOKUP(G68,[1]Tabulka!$B$4:$C$239,2,0),"")</f>
        <v>Šilínek/ 
Broža</v>
      </c>
      <c r="U68" s="47"/>
      <c r="V68" s="48"/>
      <c r="W68" s="49"/>
      <c r="X68" s="50"/>
      <c r="Y68" s="51"/>
      <c r="Z68" s="50"/>
      <c r="AA68" s="51"/>
      <c r="AB68" s="52" t="s">
        <v>33</v>
      </c>
      <c r="AC68" s="53" t="str">
        <f t="shared" ref="AC68:AC131" si="16">CONCATENATE(CONCATENATE(AB68),AD68)</f>
        <v>B17</v>
      </c>
      <c r="AD68" s="54">
        <f>COUNTIF($AB$3:$AB68,AB68)</f>
        <v>17</v>
      </c>
      <c r="AE68" s="55">
        <f>IF(AD68=1,'[1]pravidla turnaje'!$C$60,VLOOKUP(CONCATENATE(AB68,AD68-1),$AC$2:$AF67,3,0)+VLOOKUP(CONCATENATE(AB68,AD68-1),$AC$2:$AF67,4,0))</f>
        <v>0.50694444444444409</v>
      </c>
      <c r="AF68" s="56">
        <f>IF($E68="",('[1]pravidla turnaje'!#REF!/24/60),(VLOOKUP("x",'[1]pravidla turnaje'!$A$31:$D$58,4,0)/60/24))</f>
        <v>6.9444444444444441E-3</v>
      </c>
    </row>
    <row r="69" spans="1:32" ht="22.5" customHeight="1" x14ac:dyDescent="0.25">
      <c r="A69" s="38">
        <f t="shared" si="11"/>
        <v>70</v>
      </c>
      <c r="B69" s="38">
        <f t="shared" si="11"/>
        <v>70</v>
      </c>
      <c r="C69" s="38">
        <f t="shared" si="12"/>
        <v>70</v>
      </c>
      <c r="D69" s="39" t="str">
        <f t="shared" si="13"/>
        <v>71_73</v>
      </c>
      <c r="E69" s="40" t="str">
        <f t="shared" si="14"/>
        <v>N</v>
      </c>
      <c r="F69" s="64">
        <v>71</v>
      </c>
      <c r="G69" s="64">
        <v>73</v>
      </c>
      <c r="H69" s="38" t="str">
        <f t="shared" si="10"/>
        <v/>
      </c>
      <c r="I69" s="39" t="str">
        <f t="shared" si="10"/>
        <v/>
      </c>
      <c r="J69" s="42" t="str">
        <f>VLOOKUP(F69,[1]Tabulka!$B$4:$Q$239,16,0)</f>
        <v/>
      </c>
      <c r="K69" s="39" t="str">
        <f>VLOOKUP(G69,[1]Tabulka!$B$4:$Q$239,16,0)</f>
        <v/>
      </c>
      <c r="L69" s="42">
        <f>IF($E69="N",'[1]pravidla turnaje'!$A$6,IF($H69&gt;$I69,IF(OR($W69="PP",W69="SN"),'[1]pravidla turnaje'!$A$3,'[1]pravidla turnaje'!$A$2),IF($H69&lt;$I69,IF(OR($W69="PP",W69="SN"),'[1]pravidla turnaje'!$A$5,'[1]pravidla turnaje'!$A$6),'[1]pravidla turnaje'!$A$4)))</f>
        <v>0</v>
      </c>
      <c r="M69" s="39">
        <f>IF($E69="N",'[1]pravidla turnaje'!$A$6,IF($H69&lt;$I69,IF(OR($W69="PP",$W69="SN"),'[1]pravidla turnaje'!$A$3,'[1]pravidla turnaje'!$A$2),IF($H69&gt;$I69,IF(OR($W69="PP",$W69="SN"),'[1]pravidla turnaje'!$A$5,'[1]pravidla turnaje'!$A$6),'[1]pravidla turnaje'!$A$4)))</f>
        <v>0</v>
      </c>
      <c r="N69" s="42">
        <f t="shared" si="9"/>
        <v>71</v>
      </c>
      <c r="O69" s="43">
        <f t="shared" si="9"/>
        <v>73</v>
      </c>
      <c r="P69" s="44" t="str">
        <f>VLOOKUP($C69,'[1]pravidla turnaje'!$A$64:$B$83,2,0)</f>
        <v>G</v>
      </c>
      <c r="Q69" s="45" t="str">
        <f t="shared" si="15"/>
        <v>12:10 - 12:20</v>
      </c>
      <c r="R69" s="45" t="s">
        <v>99</v>
      </c>
      <c r="S69" s="46" t="str">
        <f>IFERROR(VLOOKUP(F69,[1]Tabulka!$B$4:$C$239,2,0),"")</f>
        <v>Rus/ 
Draský</v>
      </c>
      <c r="T69" s="46" t="str">
        <f>IFERROR(VLOOKUP(G69,[1]Tabulka!$B$4:$C$239,2,0),"")</f>
        <v>Krajča/ 
Hron</v>
      </c>
      <c r="U69" s="47"/>
      <c r="V69" s="48"/>
      <c r="W69" s="49"/>
      <c r="X69" s="50"/>
      <c r="Y69" s="51"/>
      <c r="Z69" s="50"/>
      <c r="AA69" s="51"/>
      <c r="AB69" s="52" t="s">
        <v>35</v>
      </c>
      <c r="AC69" s="53" t="str">
        <f t="shared" si="16"/>
        <v>C17</v>
      </c>
      <c r="AD69" s="54">
        <f>COUNTIF($AB$3:$AB69,AB69)</f>
        <v>17</v>
      </c>
      <c r="AE69" s="55">
        <f>IF(AD69=1,'[1]pravidla turnaje'!$C$60,VLOOKUP(CONCATENATE(AB69,AD69-1),$AC$2:$AF68,3,0)+VLOOKUP(CONCATENATE(AB69,AD69-1),$AC$2:$AF68,4,0))</f>
        <v>0.50694444444444409</v>
      </c>
      <c r="AF69" s="56">
        <f>IF($E69="",('[1]pravidla turnaje'!#REF!/24/60),(VLOOKUP("x",'[1]pravidla turnaje'!$A$31:$D$58,4,0)/60/24))</f>
        <v>6.9444444444444441E-3</v>
      </c>
    </row>
    <row r="70" spans="1:32" ht="22.5" customHeight="1" x14ac:dyDescent="0.25">
      <c r="A70" s="38">
        <f t="shared" si="11"/>
        <v>80</v>
      </c>
      <c r="B70" s="38">
        <f t="shared" si="11"/>
        <v>80</v>
      </c>
      <c r="C70" s="38">
        <f t="shared" si="12"/>
        <v>80</v>
      </c>
      <c r="D70" s="39" t="str">
        <f t="shared" si="13"/>
        <v>81_83</v>
      </c>
      <c r="E70" s="40" t="str">
        <f t="shared" si="14"/>
        <v>N</v>
      </c>
      <c r="F70" s="65">
        <v>81</v>
      </c>
      <c r="G70" s="65">
        <v>83</v>
      </c>
      <c r="H70" s="38" t="str">
        <f t="shared" si="10"/>
        <v/>
      </c>
      <c r="I70" s="39" t="str">
        <f t="shared" si="10"/>
        <v/>
      </c>
      <c r="J70" s="42" t="str">
        <f>VLOOKUP(F70,[1]Tabulka!$B$4:$Q$239,16,0)</f>
        <v/>
      </c>
      <c r="K70" s="39" t="str">
        <f>VLOOKUP(G70,[1]Tabulka!$B$4:$Q$239,16,0)</f>
        <v/>
      </c>
      <c r="L70" s="42">
        <f>IF($E70="N",'[1]pravidla turnaje'!$A$6,IF($H70&gt;$I70,IF(OR($W70="PP",W70="SN"),'[1]pravidla turnaje'!$A$3,'[1]pravidla turnaje'!$A$2),IF($H70&lt;$I70,IF(OR($W70="PP",W70="SN"),'[1]pravidla turnaje'!$A$5,'[1]pravidla turnaje'!$A$6),'[1]pravidla turnaje'!$A$4)))</f>
        <v>0</v>
      </c>
      <c r="M70" s="39">
        <f>IF($E70="N",'[1]pravidla turnaje'!$A$6,IF($H70&lt;$I70,IF(OR($W70="PP",$W70="SN"),'[1]pravidla turnaje'!$A$3,'[1]pravidla turnaje'!$A$2),IF($H70&gt;$I70,IF(OR($W70="PP",$W70="SN"),'[1]pravidla turnaje'!$A$5,'[1]pravidla turnaje'!$A$6),'[1]pravidla turnaje'!$A$4)))</f>
        <v>0</v>
      </c>
      <c r="N70" s="42">
        <f t="shared" si="9"/>
        <v>81</v>
      </c>
      <c r="O70" s="43">
        <f t="shared" si="9"/>
        <v>83</v>
      </c>
      <c r="P70" s="44" t="str">
        <f>VLOOKUP($C70,'[1]pravidla turnaje'!$A$64:$B$83,2,0)</f>
        <v>H</v>
      </c>
      <c r="Q70" s="45" t="str">
        <f t="shared" si="15"/>
        <v>12:10 - 12:20</v>
      </c>
      <c r="R70" s="45" t="s">
        <v>100</v>
      </c>
      <c r="S70" s="46" t="str">
        <f>IFERROR(VLOOKUP(F70,[1]Tabulka!$B$4:$C$239,2,0),"")</f>
        <v>Kolstrunk/ 
Kvapil</v>
      </c>
      <c r="T70" s="46" t="str">
        <f>IFERROR(VLOOKUP(G70,[1]Tabulka!$B$4:$C$239,2,0),"")</f>
        <v>Maťko/ 
Beran</v>
      </c>
      <c r="U70" s="47"/>
      <c r="V70" s="48"/>
      <c r="W70" s="49"/>
      <c r="X70" s="50"/>
      <c r="Y70" s="51"/>
      <c r="Z70" s="50"/>
      <c r="AA70" s="51"/>
      <c r="AB70" s="52" t="s">
        <v>5</v>
      </c>
      <c r="AC70" s="53" t="str">
        <f t="shared" si="16"/>
        <v>D17</v>
      </c>
      <c r="AD70" s="54">
        <f>COUNTIF($AB$3:$AB70,AB70)</f>
        <v>17</v>
      </c>
      <c r="AE70" s="55">
        <f>IF(AD70=1,'[1]pravidla turnaje'!$C$60,VLOOKUP(CONCATENATE(AB70,AD70-1),$AC$2:$AF69,3,0)+VLOOKUP(CONCATENATE(AB70,AD70-1),$AC$2:$AF69,4,0))</f>
        <v>0.50694444444444409</v>
      </c>
      <c r="AF70" s="56">
        <f>IF($E70="",('[1]pravidla turnaje'!#REF!/24/60),(VLOOKUP("x",'[1]pravidla turnaje'!$A$31:$D$58,4,0)/60/24))</f>
        <v>6.9444444444444441E-3</v>
      </c>
    </row>
    <row r="71" spans="1:32" ht="22.5" customHeight="1" x14ac:dyDescent="0.25">
      <c r="A71" s="38">
        <f t="shared" si="11"/>
        <v>50</v>
      </c>
      <c r="B71" s="38">
        <f t="shared" si="11"/>
        <v>50</v>
      </c>
      <c r="C71" s="38">
        <f t="shared" si="12"/>
        <v>50</v>
      </c>
      <c r="D71" s="39" t="str">
        <f t="shared" si="13"/>
        <v>52_55</v>
      </c>
      <c r="E71" s="40" t="str">
        <f t="shared" si="14"/>
        <v>N</v>
      </c>
      <c r="F71" s="62">
        <v>52</v>
      </c>
      <c r="G71" s="62">
        <v>55</v>
      </c>
      <c r="H71" s="38" t="str">
        <f t="shared" si="10"/>
        <v/>
      </c>
      <c r="I71" s="39" t="str">
        <f t="shared" si="10"/>
        <v/>
      </c>
      <c r="J71" s="42" t="str">
        <f>VLOOKUP(F71,[1]Tabulka!$B$4:$Q$239,16,0)</f>
        <v/>
      </c>
      <c r="K71" s="39" t="str">
        <f>VLOOKUP(G71,[1]Tabulka!$B$4:$Q$239,16,0)</f>
        <v/>
      </c>
      <c r="L71" s="42">
        <f>IF($E71="N",'[1]pravidla turnaje'!$A$6,IF($H71&gt;$I71,IF(OR($W71="PP",W71="SN"),'[1]pravidla turnaje'!$A$3,'[1]pravidla turnaje'!$A$2),IF($H71&lt;$I71,IF(OR($W71="PP",W71="SN"),'[1]pravidla turnaje'!$A$5,'[1]pravidla turnaje'!$A$6),'[1]pravidla turnaje'!$A$4)))</f>
        <v>0</v>
      </c>
      <c r="M71" s="39">
        <f>IF($E71="N",'[1]pravidla turnaje'!$A$6,IF($H71&lt;$I71,IF(OR($W71="PP",$W71="SN"),'[1]pravidla turnaje'!$A$3,'[1]pravidla turnaje'!$A$2),IF($H71&gt;$I71,IF(OR($W71="PP",$W71="SN"),'[1]pravidla turnaje'!$A$5,'[1]pravidla turnaje'!$A$6),'[1]pravidla turnaje'!$A$4)))</f>
        <v>0</v>
      </c>
      <c r="N71" s="42">
        <f t="shared" si="9"/>
        <v>52</v>
      </c>
      <c r="O71" s="43">
        <f t="shared" si="9"/>
        <v>55</v>
      </c>
      <c r="P71" s="44" t="str">
        <f>VLOOKUP($C71,'[1]pravidla turnaje'!$A$64:$B$83,2,0)</f>
        <v>E</v>
      </c>
      <c r="Q71" s="45" t="str">
        <f t="shared" si="15"/>
        <v>12:20 - 12:30</v>
      </c>
      <c r="R71" s="45" t="s">
        <v>101</v>
      </c>
      <c r="S71" s="46" t="str">
        <f>IFERROR(VLOOKUP(F71,[1]Tabulka!$B$4:$C$239,2,0),"")</f>
        <v>Zeman/ 
Stojka</v>
      </c>
      <c r="T71" s="46" t="str">
        <f>IFERROR(VLOOKUP(G71,[1]Tabulka!$B$4:$C$239,2,0),"")</f>
        <v>Ivory/ 
Rychlý</v>
      </c>
      <c r="U71" s="47"/>
      <c r="V71" s="48"/>
      <c r="W71" s="49"/>
      <c r="X71" s="50"/>
      <c r="Y71" s="51"/>
      <c r="Z71" s="50"/>
      <c r="AA71" s="51"/>
      <c r="AB71" s="52" t="s">
        <v>31</v>
      </c>
      <c r="AC71" s="53" t="str">
        <f t="shared" si="16"/>
        <v>A18</v>
      </c>
      <c r="AD71" s="54">
        <f>COUNTIF($AB$3:$AB71,AB71)</f>
        <v>18</v>
      </c>
      <c r="AE71" s="55">
        <f>IF(AD71=1,'[1]pravidla turnaje'!$C$60,VLOOKUP(CONCATENATE(AB71,AD71-1),$AC$2:$AF70,3,0)+VLOOKUP(CONCATENATE(AB71,AD71-1),$AC$2:$AF70,4,0))</f>
        <v>0.51388888888888851</v>
      </c>
      <c r="AF71" s="56">
        <f>IF($E71="",('[1]pravidla turnaje'!#REF!/24/60),(VLOOKUP("x",'[1]pravidla turnaje'!$A$31:$D$58,4,0)/60/24))</f>
        <v>6.9444444444444441E-3</v>
      </c>
    </row>
    <row r="72" spans="1:32" ht="22.5" customHeight="1" x14ac:dyDescent="0.25">
      <c r="A72" s="38">
        <f t="shared" si="11"/>
        <v>60</v>
      </c>
      <c r="B72" s="38">
        <f t="shared" si="11"/>
        <v>60</v>
      </c>
      <c r="C72" s="38">
        <f t="shared" si="12"/>
        <v>60</v>
      </c>
      <c r="D72" s="39" t="str">
        <f t="shared" si="13"/>
        <v>62_65</v>
      </c>
      <c r="E72" s="40" t="str">
        <f t="shared" si="14"/>
        <v>N</v>
      </c>
      <c r="F72" s="63">
        <v>62</v>
      </c>
      <c r="G72" s="63">
        <v>65</v>
      </c>
      <c r="H72" s="38" t="str">
        <f t="shared" si="10"/>
        <v/>
      </c>
      <c r="I72" s="39" t="str">
        <f t="shared" si="10"/>
        <v/>
      </c>
      <c r="J72" s="42" t="str">
        <f>VLOOKUP(F72,[1]Tabulka!$B$4:$Q$239,16,0)</f>
        <v/>
      </c>
      <c r="K72" s="39" t="str">
        <f>VLOOKUP(G72,[1]Tabulka!$B$4:$Q$239,16,0)</f>
        <v/>
      </c>
      <c r="L72" s="42">
        <f>IF($E72="N",'[1]pravidla turnaje'!$A$6,IF($H72&gt;$I72,IF(OR($W72="PP",W72="SN"),'[1]pravidla turnaje'!$A$3,'[1]pravidla turnaje'!$A$2),IF($H72&lt;$I72,IF(OR($W72="PP",W72="SN"),'[1]pravidla turnaje'!$A$5,'[1]pravidla turnaje'!$A$6),'[1]pravidla turnaje'!$A$4)))</f>
        <v>0</v>
      </c>
      <c r="M72" s="39">
        <f>IF($E72="N",'[1]pravidla turnaje'!$A$6,IF($H72&lt;$I72,IF(OR($W72="PP",$W72="SN"),'[1]pravidla turnaje'!$A$3,'[1]pravidla turnaje'!$A$2),IF($H72&gt;$I72,IF(OR($W72="PP",$W72="SN"),'[1]pravidla turnaje'!$A$5,'[1]pravidla turnaje'!$A$6),'[1]pravidla turnaje'!$A$4)))</f>
        <v>0</v>
      </c>
      <c r="N72" s="42">
        <f t="shared" si="9"/>
        <v>62</v>
      </c>
      <c r="O72" s="43">
        <f t="shared" si="9"/>
        <v>65</v>
      </c>
      <c r="P72" s="44" t="str">
        <f>VLOOKUP($C72,'[1]pravidla turnaje'!$A$64:$B$83,2,0)</f>
        <v>F</v>
      </c>
      <c r="Q72" s="45" t="str">
        <f t="shared" si="15"/>
        <v>12:20 - 12:30</v>
      </c>
      <c r="R72" s="45" t="s">
        <v>102</v>
      </c>
      <c r="S72" s="46" t="str">
        <f>IFERROR(VLOOKUP(F72,[1]Tabulka!$B$4:$C$239,2,0),"")</f>
        <v>Marvánek/ 
Černý</v>
      </c>
      <c r="T72" s="46" t="str">
        <f>IFERROR(VLOOKUP(G72,[1]Tabulka!$B$4:$C$239,2,0),"")</f>
        <v>Zouzal/ 
Eckhardt</v>
      </c>
      <c r="U72" s="47"/>
      <c r="V72" s="48"/>
      <c r="W72" s="49"/>
      <c r="X72" s="50"/>
      <c r="Y72" s="51"/>
      <c r="Z72" s="50"/>
      <c r="AA72" s="51"/>
      <c r="AB72" s="52" t="s">
        <v>33</v>
      </c>
      <c r="AC72" s="53" t="str">
        <f t="shared" si="16"/>
        <v>B18</v>
      </c>
      <c r="AD72" s="54">
        <f>COUNTIF($AB$3:$AB72,AB72)</f>
        <v>18</v>
      </c>
      <c r="AE72" s="55">
        <f>IF(AD72=1,'[1]pravidla turnaje'!$C$60,VLOOKUP(CONCATENATE(AB72,AD72-1),$AC$2:$AF71,3,0)+VLOOKUP(CONCATENATE(AB72,AD72-1),$AC$2:$AF71,4,0))</f>
        <v>0.51388888888888851</v>
      </c>
      <c r="AF72" s="56">
        <f>IF($E72="",('[1]pravidla turnaje'!#REF!/24/60),(VLOOKUP("x",'[1]pravidla turnaje'!$A$31:$D$58,4,0)/60/24))</f>
        <v>6.9444444444444441E-3</v>
      </c>
    </row>
    <row r="73" spans="1:32" ht="22.5" customHeight="1" x14ac:dyDescent="0.25">
      <c r="A73" s="38">
        <f t="shared" si="11"/>
        <v>70</v>
      </c>
      <c r="B73" s="38">
        <f t="shared" si="11"/>
        <v>70</v>
      </c>
      <c r="C73" s="38">
        <f t="shared" si="12"/>
        <v>70</v>
      </c>
      <c r="D73" s="39" t="str">
        <f t="shared" si="13"/>
        <v>72_75</v>
      </c>
      <c r="E73" s="40" t="str">
        <f t="shared" si="14"/>
        <v>N</v>
      </c>
      <c r="F73" s="64">
        <v>72</v>
      </c>
      <c r="G73" s="64">
        <v>75</v>
      </c>
      <c r="H73" s="38" t="str">
        <f t="shared" si="10"/>
        <v/>
      </c>
      <c r="I73" s="39" t="str">
        <f t="shared" si="10"/>
        <v/>
      </c>
      <c r="J73" s="42" t="str">
        <f>VLOOKUP(F73,[1]Tabulka!$B$4:$Q$239,16,0)</f>
        <v/>
      </c>
      <c r="K73" s="39" t="str">
        <f>VLOOKUP(G73,[1]Tabulka!$B$4:$Q$239,16,0)</f>
        <v/>
      </c>
      <c r="L73" s="42">
        <f>IF($E73="N",'[1]pravidla turnaje'!$A$6,IF($H73&gt;$I73,IF(OR($W73="PP",W73="SN"),'[1]pravidla turnaje'!$A$3,'[1]pravidla turnaje'!$A$2),IF($H73&lt;$I73,IF(OR($W73="PP",W73="SN"),'[1]pravidla turnaje'!$A$5,'[1]pravidla turnaje'!$A$6),'[1]pravidla turnaje'!$A$4)))</f>
        <v>0</v>
      </c>
      <c r="M73" s="39">
        <f>IF($E73="N",'[1]pravidla turnaje'!$A$6,IF($H73&lt;$I73,IF(OR($W73="PP",$W73="SN"),'[1]pravidla turnaje'!$A$3,'[1]pravidla turnaje'!$A$2),IF($H73&gt;$I73,IF(OR($W73="PP",$W73="SN"),'[1]pravidla turnaje'!$A$5,'[1]pravidla turnaje'!$A$6),'[1]pravidla turnaje'!$A$4)))</f>
        <v>0</v>
      </c>
      <c r="N73" s="42">
        <f t="shared" si="9"/>
        <v>72</v>
      </c>
      <c r="O73" s="43">
        <f t="shared" si="9"/>
        <v>75</v>
      </c>
      <c r="P73" s="44" t="str">
        <f>VLOOKUP($C73,'[1]pravidla turnaje'!$A$64:$B$83,2,0)</f>
        <v>G</v>
      </c>
      <c r="Q73" s="45" t="str">
        <f t="shared" si="15"/>
        <v>12:20 - 12:30</v>
      </c>
      <c r="R73" s="45" t="s">
        <v>103</v>
      </c>
      <c r="S73" s="46" t="str">
        <f>IFERROR(VLOOKUP(F73,[1]Tabulka!$B$4:$C$239,2,0),"")</f>
        <v>Švácha/ 
Voňka</v>
      </c>
      <c r="T73" s="46" t="str">
        <f>IFERROR(VLOOKUP(G73,[1]Tabulka!$B$4:$C$239,2,0),"")</f>
        <v>Hněvkovský/ 
Vašák</v>
      </c>
      <c r="U73" s="47"/>
      <c r="V73" s="48"/>
      <c r="W73" s="49"/>
      <c r="X73" s="50"/>
      <c r="Y73" s="51"/>
      <c r="Z73" s="50"/>
      <c r="AA73" s="51"/>
      <c r="AB73" s="52" t="s">
        <v>35</v>
      </c>
      <c r="AC73" s="53" t="str">
        <f t="shared" si="16"/>
        <v>C18</v>
      </c>
      <c r="AD73" s="54">
        <f>COUNTIF($AB$3:$AB73,AB73)</f>
        <v>18</v>
      </c>
      <c r="AE73" s="55">
        <f>IF(AD73=1,'[1]pravidla turnaje'!$C$60,VLOOKUP(CONCATENATE(AB73,AD73-1),$AC$2:$AF72,3,0)+VLOOKUP(CONCATENATE(AB73,AD73-1),$AC$2:$AF72,4,0))</f>
        <v>0.51388888888888851</v>
      </c>
      <c r="AF73" s="56">
        <f>IF($E73="",('[1]pravidla turnaje'!#REF!/24/60),(VLOOKUP("x",'[1]pravidla turnaje'!$A$31:$D$58,4,0)/60/24))</f>
        <v>6.9444444444444441E-3</v>
      </c>
    </row>
    <row r="74" spans="1:32" ht="22.5" customHeight="1" x14ac:dyDescent="0.25">
      <c r="A74" s="38">
        <f t="shared" si="11"/>
        <v>80</v>
      </c>
      <c r="B74" s="38">
        <f t="shared" si="11"/>
        <v>80</v>
      </c>
      <c r="C74" s="38">
        <f t="shared" si="12"/>
        <v>80</v>
      </c>
      <c r="D74" s="39" t="str">
        <f t="shared" si="13"/>
        <v>82_85</v>
      </c>
      <c r="E74" s="40" t="str">
        <f t="shared" si="14"/>
        <v>N</v>
      </c>
      <c r="F74" s="65">
        <v>82</v>
      </c>
      <c r="G74" s="65">
        <v>85</v>
      </c>
      <c r="H74" s="38" t="str">
        <f t="shared" si="10"/>
        <v/>
      </c>
      <c r="I74" s="39" t="str">
        <f t="shared" si="10"/>
        <v/>
      </c>
      <c r="J74" s="42" t="str">
        <f>VLOOKUP(F74,[1]Tabulka!$B$4:$Q$239,16,0)</f>
        <v/>
      </c>
      <c r="K74" s="39" t="str">
        <f>VLOOKUP(G74,[1]Tabulka!$B$4:$Q$239,16,0)</f>
        <v/>
      </c>
      <c r="L74" s="42">
        <f>IF($E74="N",'[1]pravidla turnaje'!$A$6,IF($H74&gt;$I74,IF(OR($W74="PP",W74="SN"),'[1]pravidla turnaje'!$A$3,'[1]pravidla turnaje'!$A$2),IF($H74&lt;$I74,IF(OR($W74="PP",W74="SN"),'[1]pravidla turnaje'!$A$5,'[1]pravidla turnaje'!$A$6),'[1]pravidla turnaje'!$A$4)))</f>
        <v>0</v>
      </c>
      <c r="M74" s="39">
        <f>IF($E74="N",'[1]pravidla turnaje'!$A$6,IF($H74&lt;$I74,IF(OR($W74="PP",$W74="SN"),'[1]pravidla turnaje'!$A$3,'[1]pravidla turnaje'!$A$2),IF($H74&gt;$I74,IF(OR($W74="PP",$W74="SN"),'[1]pravidla turnaje'!$A$5,'[1]pravidla turnaje'!$A$6),'[1]pravidla turnaje'!$A$4)))</f>
        <v>0</v>
      </c>
      <c r="N74" s="42">
        <f t="shared" si="9"/>
        <v>82</v>
      </c>
      <c r="O74" s="43">
        <f t="shared" si="9"/>
        <v>85</v>
      </c>
      <c r="P74" s="44" t="str">
        <f>VLOOKUP($C74,'[1]pravidla turnaje'!$A$64:$B$83,2,0)</f>
        <v>H</v>
      </c>
      <c r="Q74" s="45" t="str">
        <f t="shared" si="15"/>
        <v>12:20 - 12:30</v>
      </c>
      <c r="R74" s="45" t="s">
        <v>104</v>
      </c>
      <c r="S74" s="46" t="str">
        <f>IFERROR(VLOOKUP(F74,[1]Tabulka!$B$4:$C$239,2,0),"")</f>
        <v>Skála/ 
Lenko</v>
      </c>
      <c r="T74" s="46" t="str">
        <f>IFERROR(VLOOKUP(G74,[1]Tabulka!$B$4:$C$239,2,0),"")</f>
        <v>Petrů/ 
Černer</v>
      </c>
      <c r="U74" s="47"/>
      <c r="V74" s="48"/>
      <c r="W74" s="49"/>
      <c r="X74" s="50"/>
      <c r="Y74" s="51"/>
      <c r="Z74" s="50"/>
      <c r="AA74" s="51"/>
      <c r="AB74" s="52" t="s">
        <v>5</v>
      </c>
      <c r="AC74" s="53" t="str">
        <f t="shared" si="16"/>
        <v>D18</v>
      </c>
      <c r="AD74" s="54">
        <f>COUNTIF($AB$3:$AB74,AB74)</f>
        <v>18</v>
      </c>
      <c r="AE74" s="55">
        <f>IF(AD74=1,'[1]pravidla turnaje'!$C$60,VLOOKUP(CONCATENATE(AB74,AD74-1),$AC$2:$AF73,3,0)+VLOOKUP(CONCATENATE(AB74,AD74-1),$AC$2:$AF73,4,0))</f>
        <v>0.51388888888888851</v>
      </c>
      <c r="AF74" s="56">
        <f>IF($E74="",('[1]pravidla turnaje'!#REF!/24/60),(VLOOKUP("x",'[1]pravidla turnaje'!$A$31:$D$58,4,0)/60/24))</f>
        <v>6.9444444444444441E-3</v>
      </c>
    </row>
    <row r="75" spans="1:32" ht="22.5" customHeight="1" x14ac:dyDescent="0.25">
      <c r="A75" s="38">
        <f t="shared" si="11"/>
        <v>10</v>
      </c>
      <c r="B75" s="38">
        <f t="shared" si="11"/>
        <v>10</v>
      </c>
      <c r="C75" s="38">
        <f t="shared" si="12"/>
        <v>10</v>
      </c>
      <c r="D75" s="39" t="str">
        <f t="shared" si="13"/>
        <v>14_16</v>
      </c>
      <c r="E75" s="40" t="str">
        <f t="shared" si="14"/>
        <v>N</v>
      </c>
      <c r="F75" s="41">
        <v>16</v>
      </c>
      <c r="G75" s="41">
        <v>14</v>
      </c>
      <c r="H75" s="38" t="str">
        <f t="shared" si="10"/>
        <v/>
      </c>
      <c r="I75" s="39" t="str">
        <f t="shared" si="10"/>
        <v/>
      </c>
      <c r="J75" s="42" t="str">
        <f>VLOOKUP(F75,[1]Tabulka!$B$4:$Q$239,16,0)</f>
        <v/>
      </c>
      <c r="K75" s="39" t="str">
        <f>VLOOKUP(G75,[1]Tabulka!$B$4:$Q$239,16,0)</f>
        <v/>
      </c>
      <c r="L75" s="42">
        <f>IF($E75="N",'[1]pravidla turnaje'!$A$6,IF($H75&gt;$I75,IF(OR($W75="PP",W75="SN"),'[1]pravidla turnaje'!$A$3,'[1]pravidla turnaje'!$A$2),IF($H75&lt;$I75,IF(OR($W75="PP",W75="SN"),'[1]pravidla turnaje'!$A$5,'[1]pravidla turnaje'!$A$6),'[1]pravidla turnaje'!$A$4)))</f>
        <v>0</v>
      </c>
      <c r="M75" s="39">
        <f>IF($E75="N",'[1]pravidla turnaje'!$A$6,IF($H75&lt;$I75,IF(OR($W75="PP",$W75="SN"),'[1]pravidla turnaje'!$A$3,'[1]pravidla turnaje'!$A$2),IF($H75&gt;$I75,IF(OR($W75="PP",$W75="SN"),'[1]pravidla turnaje'!$A$5,'[1]pravidla turnaje'!$A$6),'[1]pravidla turnaje'!$A$4)))</f>
        <v>0</v>
      </c>
      <c r="N75" s="42">
        <f t="shared" si="9"/>
        <v>16</v>
      </c>
      <c r="O75" s="43">
        <f t="shared" si="9"/>
        <v>14</v>
      </c>
      <c r="P75" s="44" t="str">
        <f>VLOOKUP($C75,'[1]pravidla turnaje'!$A$64:$B$83,2,0)</f>
        <v>A</v>
      </c>
      <c r="Q75" s="45" t="str">
        <f t="shared" si="15"/>
        <v>12:30 - 12:40</v>
      </c>
      <c r="R75" s="45" t="s">
        <v>105</v>
      </c>
      <c r="S75" s="46" t="str">
        <f>IFERROR(VLOOKUP(F75,[1]Tabulka!$B$4:$C$239,2,0),"")</f>
        <v>Kronychová/ 
Kadlecová</v>
      </c>
      <c r="T75" s="46" t="str">
        <f>IFERROR(VLOOKUP(G75,[1]Tabulka!$B$4:$C$239,2,0),"")</f>
        <v>Fidler/ 
Štefec</v>
      </c>
      <c r="U75" s="47"/>
      <c r="V75" s="48"/>
      <c r="W75" s="49"/>
      <c r="X75" s="50"/>
      <c r="Y75" s="51"/>
      <c r="Z75" s="50"/>
      <c r="AA75" s="51"/>
      <c r="AB75" s="52" t="s">
        <v>31</v>
      </c>
      <c r="AC75" s="53" t="str">
        <f t="shared" si="16"/>
        <v>A19</v>
      </c>
      <c r="AD75" s="54">
        <f>COUNTIF($AB$3:$AB75,AB75)</f>
        <v>19</v>
      </c>
      <c r="AE75" s="55">
        <f>IF(AD75=1,'[1]pravidla turnaje'!$C$60,VLOOKUP(CONCATENATE(AB75,AD75-1),$AC$2:$AF74,3,0)+VLOOKUP(CONCATENATE(AB75,AD75-1),$AC$2:$AF74,4,0))</f>
        <v>0.52083333333333293</v>
      </c>
      <c r="AF75" s="56">
        <f>IF($E75="",('[1]pravidla turnaje'!#REF!/24/60),(VLOOKUP("x",'[1]pravidla turnaje'!$A$31:$D$58,4,0)/60/24))</f>
        <v>6.9444444444444441E-3</v>
      </c>
    </row>
    <row r="76" spans="1:32" ht="22.5" customHeight="1" x14ac:dyDescent="0.25">
      <c r="A76" s="38">
        <f t="shared" si="11"/>
        <v>20</v>
      </c>
      <c r="B76" s="38">
        <f t="shared" si="11"/>
        <v>20</v>
      </c>
      <c r="C76" s="38">
        <f t="shared" si="12"/>
        <v>20</v>
      </c>
      <c r="D76" s="39" t="str">
        <f t="shared" si="13"/>
        <v>24_26</v>
      </c>
      <c r="E76" s="40" t="str">
        <f t="shared" si="14"/>
        <v>N</v>
      </c>
      <c r="F76" s="59">
        <v>26</v>
      </c>
      <c r="G76" s="59">
        <v>24</v>
      </c>
      <c r="H76" s="38" t="str">
        <f t="shared" si="10"/>
        <v/>
      </c>
      <c r="I76" s="39" t="str">
        <f t="shared" si="10"/>
        <v/>
      </c>
      <c r="J76" s="42" t="str">
        <f>VLOOKUP(F76,[1]Tabulka!$B$4:$Q$239,16,0)</f>
        <v/>
      </c>
      <c r="K76" s="39" t="str">
        <f>VLOOKUP(G76,[1]Tabulka!$B$4:$Q$239,16,0)</f>
        <v/>
      </c>
      <c r="L76" s="42">
        <f>IF($E76="N",'[1]pravidla turnaje'!$A$6,IF($H76&gt;$I76,IF(OR($W76="PP",W76="SN"),'[1]pravidla turnaje'!$A$3,'[1]pravidla turnaje'!$A$2),IF($H76&lt;$I76,IF(OR($W76="PP",W76="SN"),'[1]pravidla turnaje'!$A$5,'[1]pravidla turnaje'!$A$6),'[1]pravidla turnaje'!$A$4)))</f>
        <v>0</v>
      </c>
      <c r="M76" s="39">
        <f>IF($E76="N",'[1]pravidla turnaje'!$A$6,IF($H76&lt;$I76,IF(OR($W76="PP",$W76="SN"),'[1]pravidla turnaje'!$A$3,'[1]pravidla turnaje'!$A$2),IF($H76&gt;$I76,IF(OR($W76="PP",$W76="SN"),'[1]pravidla turnaje'!$A$5,'[1]pravidla turnaje'!$A$6),'[1]pravidla turnaje'!$A$4)))</f>
        <v>0</v>
      </c>
      <c r="N76" s="42">
        <f t="shared" si="9"/>
        <v>26</v>
      </c>
      <c r="O76" s="43">
        <f t="shared" si="9"/>
        <v>24</v>
      </c>
      <c r="P76" s="44" t="str">
        <f>VLOOKUP($C76,'[1]pravidla turnaje'!$A$64:$B$83,2,0)</f>
        <v>B</v>
      </c>
      <c r="Q76" s="45" t="str">
        <f t="shared" si="15"/>
        <v>12:30 - 12:40</v>
      </c>
      <c r="R76" s="45" t="s">
        <v>106</v>
      </c>
      <c r="S76" s="46" t="str">
        <f>IFERROR(VLOOKUP(F76,[1]Tabulka!$B$4:$C$239,2,0),"")</f>
        <v>Křenek/ 
Körber</v>
      </c>
      <c r="T76" s="46" t="str">
        <f>IFERROR(VLOOKUP(G76,[1]Tabulka!$B$4:$C$239,2,0),"")</f>
        <v>Janáček/ 
Patera</v>
      </c>
      <c r="U76" s="47"/>
      <c r="V76" s="48"/>
      <c r="W76" s="49"/>
      <c r="X76" s="50"/>
      <c r="Y76" s="51"/>
      <c r="Z76" s="50"/>
      <c r="AA76" s="51"/>
      <c r="AB76" s="52" t="s">
        <v>33</v>
      </c>
      <c r="AC76" s="53" t="str">
        <f t="shared" si="16"/>
        <v>B19</v>
      </c>
      <c r="AD76" s="54">
        <f>COUNTIF($AB$3:$AB76,AB76)</f>
        <v>19</v>
      </c>
      <c r="AE76" s="55">
        <f>IF(AD76=1,'[1]pravidla turnaje'!$C$60,VLOOKUP(CONCATENATE(AB76,AD76-1),$AC$2:$AF75,3,0)+VLOOKUP(CONCATENATE(AB76,AD76-1),$AC$2:$AF75,4,0))</f>
        <v>0.52083333333333293</v>
      </c>
      <c r="AF76" s="56">
        <f>IF($E76="",('[1]pravidla turnaje'!#REF!/24/60),(VLOOKUP("x",'[1]pravidla turnaje'!$A$31:$D$58,4,0)/60/24))</f>
        <v>6.9444444444444441E-3</v>
      </c>
    </row>
    <row r="77" spans="1:32" ht="22.5" customHeight="1" x14ac:dyDescent="0.25">
      <c r="A77" s="38">
        <f t="shared" si="11"/>
        <v>30</v>
      </c>
      <c r="B77" s="38">
        <f t="shared" si="11"/>
        <v>30</v>
      </c>
      <c r="C77" s="38">
        <f t="shared" si="12"/>
        <v>30</v>
      </c>
      <c r="D77" s="39" t="str">
        <f t="shared" si="13"/>
        <v>34_36</v>
      </c>
      <c r="E77" s="40" t="str">
        <f t="shared" si="14"/>
        <v>N</v>
      </c>
      <c r="F77" s="60">
        <v>36</v>
      </c>
      <c r="G77" s="60">
        <v>34</v>
      </c>
      <c r="H77" s="38" t="str">
        <f t="shared" si="10"/>
        <v/>
      </c>
      <c r="I77" s="39" t="str">
        <f t="shared" si="10"/>
        <v/>
      </c>
      <c r="J77" s="42" t="str">
        <f>VLOOKUP(F77,[1]Tabulka!$B$4:$Q$239,16,0)</f>
        <v/>
      </c>
      <c r="K77" s="39" t="str">
        <f>VLOOKUP(G77,[1]Tabulka!$B$4:$Q$239,16,0)</f>
        <v/>
      </c>
      <c r="L77" s="42">
        <f>IF($E77="N",'[1]pravidla turnaje'!$A$6,IF($H77&gt;$I77,IF(OR($W77="PP",W77="SN"),'[1]pravidla turnaje'!$A$3,'[1]pravidla turnaje'!$A$2),IF($H77&lt;$I77,IF(OR($W77="PP",W77="SN"),'[1]pravidla turnaje'!$A$5,'[1]pravidla turnaje'!$A$6),'[1]pravidla turnaje'!$A$4)))</f>
        <v>0</v>
      </c>
      <c r="M77" s="39">
        <f>IF($E77="N",'[1]pravidla turnaje'!$A$6,IF($H77&lt;$I77,IF(OR($W77="PP",$W77="SN"),'[1]pravidla turnaje'!$A$3,'[1]pravidla turnaje'!$A$2),IF($H77&gt;$I77,IF(OR($W77="PP",$W77="SN"),'[1]pravidla turnaje'!$A$5,'[1]pravidla turnaje'!$A$6),'[1]pravidla turnaje'!$A$4)))</f>
        <v>0</v>
      </c>
      <c r="N77" s="42">
        <f t="shared" si="9"/>
        <v>36</v>
      </c>
      <c r="O77" s="43">
        <f t="shared" si="9"/>
        <v>34</v>
      </c>
      <c r="P77" s="44" t="str">
        <f>VLOOKUP($C77,'[1]pravidla turnaje'!$A$64:$B$83,2,0)</f>
        <v>C</v>
      </c>
      <c r="Q77" s="45" t="str">
        <f t="shared" si="15"/>
        <v>12:30 - 12:40</v>
      </c>
      <c r="R77" s="45" t="s">
        <v>107</v>
      </c>
      <c r="S77" s="46" t="str">
        <f>IFERROR(VLOOKUP(F77,[1]Tabulka!$B$4:$C$239,2,0),"")</f>
        <v>Hněvkovský/ 
Šárka</v>
      </c>
      <c r="T77" s="46" t="str">
        <f>IFERROR(VLOOKUP(G77,[1]Tabulka!$B$4:$C$239,2,0),"")</f>
        <v>Hrdlička/ 
Mohrová</v>
      </c>
      <c r="U77" s="47"/>
      <c r="V77" s="48"/>
      <c r="W77" s="49"/>
      <c r="X77" s="50"/>
      <c r="Y77" s="51"/>
      <c r="Z77" s="50"/>
      <c r="AA77" s="51"/>
      <c r="AB77" s="52" t="s">
        <v>35</v>
      </c>
      <c r="AC77" s="53" t="str">
        <f t="shared" si="16"/>
        <v>C19</v>
      </c>
      <c r="AD77" s="54">
        <f>COUNTIF($AB$3:$AB77,AB77)</f>
        <v>19</v>
      </c>
      <c r="AE77" s="55">
        <f>IF(AD77=1,'[1]pravidla turnaje'!$C$60,VLOOKUP(CONCATENATE(AB77,AD77-1),$AC$2:$AF76,3,0)+VLOOKUP(CONCATENATE(AB77,AD77-1),$AC$2:$AF76,4,0))</f>
        <v>0.52083333333333293</v>
      </c>
      <c r="AF77" s="56">
        <f>IF($E77="",('[1]pravidla turnaje'!#REF!/24/60),(VLOOKUP("x",'[1]pravidla turnaje'!$A$31:$D$58,4,0)/60/24))</f>
        <v>6.9444444444444441E-3</v>
      </c>
    </row>
    <row r="78" spans="1:32" ht="22.5" customHeight="1" x14ac:dyDescent="0.25">
      <c r="A78" s="38">
        <f t="shared" si="11"/>
        <v>40</v>
      </c>
      <c r="B78" s="38">
        <f t="shared" si="11"/>
        <v>40</v>
      </c>
      <c r="C78" s="38">
        <f t="shared" si="12"/>
        <v>40</v>
      </c>
      <c r="D78" s="39" t="str">
        <f t="shared" si="13"/>
        <v>44_46</v>
      </c>
      <c r="E78" s="40" t="str">
        <f t="shared" si="14"/>
        <v>N</v>
      </c>
      <c r="F78" s="61">
        <v>46</v>
      </c>
      <c r="G78" s="61">
        <v>44</v>
      </c>
      <c r="H78" s="38" t="str">
        <f t="shared" si="10"/>
        <v/>
      </c>
      <c r="I78" s="39" t="str">
        <f t="shared" si="10"/>
        <v/>
      </c>
      <c r="J78" s="42" t="str">
        <f>VLOOKUP(F78,[1]Tabulka!$B$4:$Q$239,16,0)</f>
        <v/>
      </c>
      <c r="K78" s="39" t="str">
        <f>VLOOKUP(G78,[1]Tabulka!$B$4:$Q$239,16,0)</f>
        <v/>
      </c>
      <c r="L78" s="42">
        <f>IF($E78="N",'[1]pravidla turnaje'!$A$6,IF($H78&gt;$I78,IF(OR($W78="PP",W78="SN"),'[1]pravidla turnaje'!$A$3,'[1]pravidla turnaje'!$A$2),IF($H78&lt;$I78,IF(OR($W78="PP",W78="SN"),'[1]pravidla turnaje'!$A$5,'[1]pravidla turnaje'!$A$6),'[1]pravidla turnaje'!$A$4)))</f>
        <v>0</v>
      </c>
      <c r="M78" s="39">
        <f>IF($E78="N",'[1]pravidla turnaje'!$A$6,IF($H78&lt;$I78,IF(OR($W78="PP",$W78="SN"),'[1]pravidla turnaje'!$A$3,'[1]pravidla turnaje'!$A$2),IF($H78&gt;$I78,IF(OR($W78="PP",$W78="SN"),'[1]pravidla turnaje'!$A$5,'[1]pravidla turnaje'!$A$6),'[1]pravidla turnaje'!$A$4)))</f>
        <v>0</v>
      </c>
      <c r="N78" s="42">
        <f t="shared" si="9"/>
        <v>46</v>
      </c>
      <c r="O78" s="43">
        <f t="shared" si="9"/>
        <v>44</v>
      </c>
      <c r="P78" s="44" t="str">
        <f>VLOOKUP($C78,'[1]pravidla turnaje'!$A$64:$B$83,2,0)</f>
        <v>D</v>
      </c>
      <c r="Q78" s="45" t="str">
        <f t="shared" si="15"/>
        <v>12:30 - 12:40</v>
      </c>
      <c r="R78" s="45" t="s">
        <v>108</v>
      </c>
      <c r="S78" s="46" t="str">
        <f>IFERROR(VLOOKUP(F78,[1]Tabulka!$B$4:$C$239,2,0),"")</f>
        <v>Vojta/ 
Hynek</v>
      </c>
      <c r="T78" s="46" t="str">
        <f>IFERROR(VLOOKUP(G78,[1]Tabulka!$B$4:$C$239,2,0),"")</f>
        <v>Krbec/ 
Netopilík</v>
      </c>
      <c r="U78" s="47"/>
      <c r="V78" s="48"/>
      <c r="W78" s="49"/>
      <c r="X78" s="50"/>
      <c r="Y78" s="51"/>
      <c r="Z78" s="50"/>
      <c r="AA78" s="51"/>
      <c r="AB78" s="52" t="s">
        <v>5</v>
      </c>
      <c r="AC78" s="53" t="str">
        <f t="shared" si="16"/>
        <v>D19</v>
      </c>
      <c r="AD78" s="54">
        <f>COUNTIF($AB$3:$AB78,AB78)</f>
        <v>19</v>
      </c>
      <c r="AE78" s="55">
        <f>IF(AD78=1,'[1]pravidla turnaje'!$C$60,VLOOKUP(CONCATENATE(AB78,AD78-1),$AC$2:$AF77,3,0)+VLOOKUP(CONCATENATE(AB78,AD78-1),$AC$2:$AF77,4,0))</f>
        <v>0.52083333333333293</v>
      </c>
      <c r="AF78" s="56">
        <f>IF($E78="",('[1]pravidla turnaje'!#REF!/24/60),(VLOOKUP("x",'[1]pravidla turnaje'!$A$31:$D$58,4,0)/60/24))</f>
        <v>6.9444444444444441E-3</v>
      </c>
    </row>
    <row r="79" spans="1:32" ht="22.5" customHeight="1" x14ac:dyDescent="0.25">
      <c r="A79" s="38">
        <f t="shared" si="11"/>
        <v>10</v>
      </c>
      <c r="B79" s="38">
        <f t="shared" si="11"/>
        <v>10</v>
      </c>
      <c r="C79" s="38">
        <f t="shared" si="12"/>
        <v>10</v>
      </c>
      <c r="D79" s="39" t="str">
        <f t="shared" si="13"/>
        <v>11_15</v>
      </c>
      <c r="E79" s="40" t="str">
        <f t="shared" si="14"/>
        <v>N</v>
      </c>
      <c r="F79" s="41">
        <v>15</v>
      </c>
      <c r="G79" s="41">
        <v>11</v>
      </c>
      <c r="H79" s="38" t="str">
        <f t="shared" si="10"/>
        <v/>
      </c>
      <c r="I79" s="39" t="str">
        <f t="shared" si="10"/>
        <v/>
      </c>
      <c r="J79" s="42" t="str">
        <f>VLOOKUP(F79,[1]Tabulka!$B$4:$Q$239,16,0)</f>
        <v/>
      </c>
      <c r="K79" s="39" t="str">
        <f>VLOOKUP(G79,[1]Tabulka!$B$4:$Q$239,16,0)</f>
        <v/>
      </c>
      <c r="L79" s="42">
        <f>IF($E79="N",'[1]pravidla turnaje'!$A$6,IF($H79&gt;$I79,IF(OR($W79="PP",W79="SN"),'[1]pravidla turnaje'!$A$3,'[1]pravidla turnaje'!$A$2),IF($H79&lt;$I79,IF(OR($W79="PP",W79="SN"),'[1]pravidla turnaje'!$A$5,'[1]pravidla turnaje'!$A$6),'[1]pravidla turnaje'!$A$4)))</f>
        <v>0</v>
      </c>
      <c r="M79" s="39">
        <f>IF($E79="N",'[1]pravidla turnaje'!$A$6,IF($H79&lt;$I79,IF(OR($W79="PP",$W79="SN"),'[1]pravidla turnaje'!$A$3,'[1]pravidla turnaje'!$A$2),IF($H79&gt;$I79,IF(OR($W79="PP",$W79="SN"),'[1]pravidla turnaje'!$A$5,'[1]pravidla turnaje'!$A$6),'[1]pravidla turnaje'!$A$4)))</f>
        <v>0</v>
      </c>
      <c r="N79" s="42">
        <f t="shared" si="9"/>
        <v>15</v>
      </c>
      <c r="O79" s="43">
        <f t="shared" si="9"/>
        <v>11</v>
      </c>
      <c r="P79" s="44" t="str">
        <f>VLOOKUP($C79,'[1]pravidla turnaje'!$A$64:$B$83,2,0)</f>
        <v>A</v>
      </c>
      <c r="Q79" s="45" t="str">
        <f t="shared" si="15"/>
        <v>12:40 - 12:50</v>
      </c>
      <c r="R79" s="45" t="s">
        <v>109</v>
      </c>
      <c r="S79" s="46" t="str">
        <f>IFERROR(VLOOKUP(F79,[1]Tabulka!$B$4:$C$239,2,0),"")</f>
        <v>Gerhard/ 
Sýkora</v>
      </c>
      <c r="T79" s="46" t="str">
        <f>IFERROR(VLOOKUP(G79,[1]Tabulka!$B$4:$C$239,2,0),"")</f>
        <v>Fiedler/ 
Weiss</v>
      </c>
      <c r="U79" s="47"/>
      <c r="V79" s="48"/>
      <c r="W79" s="49"/>
      <c r="X79" s="50"/>
      <c r="Y79" s="51"/>
      <c r="Z79" s="50"/>
      <c r="AA79" s="51"/>
      <c r="AB79" s="52" t="s">
        <v>31</v>
      </c>
      <c r="AC79" s="53" t="str">
        <f t="shared" si="16"/>
        <v>A20</v>
      </c>
      <c r="AD79" s="54">
        <f>COUNTIF($AB$3:$AB79,AB79)</f>
        <v>20</v>
      </c>
      <c r="AE79" s="55">
        <f>IF(AD79=1,'[1]pravidla turnaje'!$C$60,VLOOKUP(CONCATENATE(AB79,AD79-1),$AC$2:$AF78,3,0)+VLOOKUP(CONCATENATE(AB79,AD79-1),$AC$2:$AF78,4,0))</f>
        <v>0.52777777777777735</v>
      </c>
      <c r="AF79" s="56">
        <f>IF($E79="",('[1]pravidla turnaje'!#REF!/24/60),(VLOOKUP("x",'[1]pravidla turnaje'!$A$31:$D$58,4,0)/60/24))</f>
        <v>6.9444444444444441E-3</v>
      </c>
    </row>
    <row r="80" spans="1:32" ht="22.5" customHeight="1" x14ac:dyDescent="0.25">
      <c r="A80" s="38">
        <f t="shared" si="11"/>
        <v>20</v>
      </c>
      <c r="B80" s="38">
        <f t="shared" si="11"/>
        <v>20</v>
      </c>
      <c r="C80" s="38">
        <f t="shared" si="12"/>
        <v>20</v>
      </c>
      <c r="D80" s="39" t="str">
        <f t="shared" si="13"/>
        <v>21_25</v>
      </c>
      <c r="E80" s="40" t="str">
        <f t="shared" si="14"/>
        <v>N</v>
      </c>
      <c r="F80" s="59">
        <v>25</v>
      </c>
      <c r="G80" s="59">
        <v>21</v>
      </c>
      <c r="H80" s="38" t="str">
        <f t="shared" si="10"/>
        <v/>
      </c>
      <c r="I80" s="39" t="str">
        <f t="shared" si="10"/>
        <v/>
      </c>
      <c r="J80" s="42" t="str">
        <f>VLOOKUP(F80,[1]Tabulka!$B$4:$Q$239,16,0)</f>
        <v/>
      </c>
      <c r="K80" s="39" t="str">
        <f>VLOOKUP(G80,[1]Tabulka!$B$4:$Q$239,16,0)</f>
        <v/>
      </c>
      <c r="L80" s="42">
        <f>IF($E80="N",'[1]pravidla turnaje'!$A$6,IF($H80&gt;$I80,IF(OR($W80="PP",W80="SN"),'[1]pravidla turnaje'!$A$3,'[1]pravidla turnaje'!$A$2),IF($H80&lt;$I80,IF(OR($W80="PP",W80="SN"),'[1]pravidla turnaje'!$A$5,'[1]pravidla turnaje'!$A$6),'[1]pravidla turnaje'!$A$4)))</f>
        <v>0</v>
      </c>
      <c r="M80" s="39">
        <f>IF($E80="N",'[1]pravidla turnaje'!$A$6,IF($H80&lt;$I80,IF(OR($W80="PP",$W80="SN"),'[1]pravidla turnaje'!$A$3,'[1]pravidla turnaje'!$A$2),IF($H80&gt;$I80,IF(OR($W80="PP",$W80="SN"),'[1]pravidla turnaje'!$A$5,'[1]pravidla turnaje'!$A$6),'[1]pravidla turnaje'!$A$4)))</f>
        <v>0</v>
      </c>
      <c r="N80" s="42">
        <f t="shared" si="9"/>
        <v>25</v>
      </c>
      <c r="O80" s="43">
        <f t="shared" si="9"/>
        <v>21</v>
      </c>
      <c r="P80" s="44" t="str">
        <f>VLOOKUP($C80,'[1]pravidla turnaje'!$A$64:$B$83,2,0)</f>
        <v>B</v>
      </c>
      <c r="Q80" s="45" t="str">
        <f t="shared" si="15"/>
        <v>12:40 - 12:50</v>
      </c>
      <c r="R80" s="45" t="s">
        <v>110</v>
      </c>
      <c r="S80" s="46" t="str">
        <f>IFERROR(VLOOKUP(F80,[1]Tabulka!$B$4:$C$239,2,0),"")</f>
        <v>Tichý/ 
Chyna</v>
      </c>
      <c r="T80" s="46" t="str">
        <f>IFERROR(VLOOKUP(G80,[1]Tabulka!$B$4:$C$239,2,0),"")</f>
        <v>Valíček/ 
Mayer</v>
      </c>
      <c r="U80" s="47"/>
      <c r="V80" s="48"/>
      <c r="W80" s="49"/>
      <c r="X80" s="50"/>
      <c r="Y80" s="51"/>
      <c r="Z80" s="50"/>
      <c r="AA80" s="51"/>
      <c r="AB80" s="52" t="s">
        <v>33</v>
      </c>
      <c r="AC80" s="53" t="str">
        <f t="shared" si="16"/>
        <v>B20</v>
      </c>
      <c r="AD80" s="54">
        <f>COUNTIF($AB$3:$AB80,AB80)</f>
        <v>20</v>
      </c>
      <c r="AE80" s="55">
        <f>IF(AD80=1,'[1]pravidla turnaje'!$C$60,VLOOKUP(CONCATENATE(AB80,AD80-1),$AC$2:$AF79,3,0)+VLOOKUP(CONCATENATE(AB80,AD80-1),$AC$2:$AF79,4,0))</f>
        <v>0.52777777777777735</v>
      </c>
      <c r="AF80" s="56">
        <f>IF($E80="",('[1]pravidla turnaje'!#REF!/24/60),(VLOOKUP("x",'[1]pravidla turnaje'!$A$31:$D$58,4,0)/60/24))</f>
        <v>6.9444444444444441E-3</v>
      </c>
    </row>
    <row r="81" spans="1:32" ht="22.5" customHeight="1" x14ac:dyDescent="0.25">
      <c r="A81" s="38">
        <f t="shared" si="11"/>
        <v>30</v>
      </c>
      <c r="B81" s="38">
        <f t="shared" si="11"/>
        <v>30</v>
      </c>
      <c r="C81" s="38">
        <f t="shared" si="12"/>
        <v>30</v>
      </c>
      <c r="D81" s="39" t="str">
        <f t="shared" si="13"/>
        <v>31_35</v>
      </c>
      <c r="E81" s="40" t="str">
        <f t="shared" si="14"/>
        <v>N</v>
      </c>
      <c r="F81" s="60">
        <v>35</v>
      </c>
      <c r="G81" s="60">
        <v>31</v>
      </c>
      <c r="H81" s="38" t="str">
        <f t="shared" si="10"/>
        <v/>
      </c>
      <c r="I81" s="39" t="str">
        <f t="shared" si="10"/>
        <v/>
      </c>
      <c r="J81" s="42" t="str">
        <f>VLOOKUP(F81,[1]Tabulka!$B$4:$Q$239,16,0)</f>
        <v/>
      </c>
      <c r="K81" s="39" t="str">
        <f>VLOOKUP(G81,[1]Tabulka!$B$4:$Q$239,16,0)</f>
        <v/>
      </c>
      <c r="L81" s="42">
        <f>IF($E81="N",'[1]pravidla turnaje'!$A$6,IF($H81&gt;$I81,IF(OR($W81="PP",W81="SN"),'[1]pravidla turnaje'!$A$3,'[1]pravidla turnaje'!$A$2),IF($H81&lt;$I81,IF(OR($W81="PP",W81="SN"),'[1]pravidla turnaje'!$A$5,'[1]pravidla turnaje'!$A$6),'[1]pravidla turnaje'!$A$4)))</f>
        <v>0</v>
      </c>
      <c r="M81" s="39">
        <f>IF($E81="N",'[1]pravidla turnaje'!$A$6,IF($H81&lt;$I81,IF(OR($W81="PP",$W81="SN"),'[1]pravidla turnaje'!$A$3,'[1]pravidla turnaje'!$A$2),IF($H81&gt;$I81,IF(OR($W81="PP",$W81="SN"),'[1]pravidla turnaje'!$A$5,'[1]pravidla turnaje'!$A$6),'[1]pravidla turnaje'!$A$4)))</f>
        <v>0</v>
      </c>
      <c r="N81" s="42">
        <f t="shared" si="9"/>
        <v>35</v>
      </c>
      <c r="O81" s="43">
        <f t="shared" si="9"/>
        <v>31</v>
      </c>
      <c r="P81" s="44" t="str">
        <f>VLOOKUP($C81,'[1]pravidla turnaje'!$A$64:$B$83,2,0)</f>
        <v>C</v>
      </c>
      <c r="Q81" s="45" t="str">
        <f t="shared" si="15"/>
        <v>12:40 - 12:50</v>
      </c>
      <c r="R81" s="45" t="s">
        <v>111</v>
      </c>
      <c r="S81" s="46" t="str">
        <f>IFERROR(VLOOKUP(F81,[1]Tabulka!$B$4:$C$239,2,0),"")</f>
        <v>Hanžl/ 
Kašpar</v>
      </c>
      <c r="T81" s="46" t="str">
        <f>IFERROR(VLOOKUP(G81,[1]Tabulka!$B$4:$C$239,2,0),"")</f>
        <v>Petrovič/ 
Mück</v>
      </c>
      <c r="U81" s="47"/>
      <c r="V81" s="48"/>
      <c r="W81" s="49"/>
      <c r="X81" s="50"/>
      <c r="Y81" s="51"/>
      <c r="Z81" s="50"/>
      <c r="AA81" s="51"/>
      <c r="AB81" s="52" t="s">
        <v>35</v>
      </c>
      <c r="AC81" s="53" t="str">
        <f t="shared" si="16"/>
        <v>C20</v>
      </c>
      <c r="AD81" s="54">
        <f>COUNTIF($AB$3:$AB81,AB81)</f>
        <v>20</v>
      </c>
      <c r="AE81" s="55">
        <f>IF(AD81=1,'[1]pravidla turnaje'!$C$60,VLOOKUP(CONCATENATE(AB81,AD81-1),$AC$2:$AF80,3,0)+VLOOKUP(CONCATENATE(AB81,AD81-1),$AC$2:$AF80,4,0))</f>
        <v>0.52777777777777735</v>
      </c>
      <c r="AF81" s="56">
        <f>IF($E81="",('[1]pravidla turnaje'!#REF!/24/60),(VLOOKUP("x",'[1]pravidla turnaje'!$A$31:$D$58,4,0)/60/24))</f>
        <v>6.9444444444444441E-3</v>
      </c>
    </row>
    <row r="82" spans="1:32" ht="22.5" customHeight="1" x14ac:dyDescent="0.25">
      <c r="A82" s="38">
        <f t="shared" si="11"/>
        <v>40</v>
      </c>
      <c r="B82" s="38">
        <f t="shared" si="11"/>
        <v>40</v>
      </c>
      <c r="C82" s="38">
        <f t="shared" si="12"/>
        <v>40</v>
      </c>
      <c r="D82" s="39" t="str">
        <f t="shared" si="13"/>
        <v>41_45</v>
      </c>
      <c r="E82" s="40" t="str">
        <f t="shared" si="14"/>
        <v>N</v>
      </c>
      <c r="F82" s="61">
        <v>45</v>
      </c>
      <c r="G82" s="61">
        <v>41</v>
      </c>
      <c r="H82" s="38" t="str">
        <f t="shared" si="10"/>
        <v/>
      </c>
      <c r="I82" s="39" t="str">
        <f t="shared" si="10"/>
        <v/>
      </c>
      <c r="J82" s="42" t="str">
        <f>VLOOKUP(F82,[1]Tabulka!$B$4:$Q$239,16,0)</f>
        <v/>
      </c>
      <c r="K82" s="39" t="str">
        <f>VLOOKUP(G82,[1]Tabulka!$B$4:$Q$239,16,0)</f>
        <v/>
      </c>
      <c r="L82" s="42">
        <f>IF($E82="N",'[1]pravidla turnaje'!$A$6,IF($H82&gt;$I82,IF(OR($W82="PP",W82="SN"),'[1]pravidla turnaje'!$A$3,'[1]pravidla turnaje'!$A$2),IF($H82&lt;$I82,IF(OR($W82="PP",W82="SN"),'[1]pravidla turnaje'!$A$5,'[1]pravidla turnaje'!$A$6),'[1]pravidla turnaje'!$A$4)))</f>
        <v>0</v>
      </c>
      <c r="M82" s="39">
        <f>IF($E82="N",'[1]pravidla turnaje'!$A$6,IF($H82&lt;$I82,IF(OR($W82="PP",$W82="SN"),'[1]pravidla turnaje'!$A$3,'[1]pravidla turnaje'!$A$2),IF($H82&gt;$I82,IF(OR($W82="PP",$W82="SN"),'[1]pravidla turnaje'!$A$5,'[1]pravidla turnaje'!$A$6),'[1]pravidla turnaje'!$A$4)))</f>
        <v>0</v>
      </c>
      <c r="N82" s="42">
        <f t="shared" si="9"/>
        <v>45</v>
      </c>
      <c r="O82" s="43">
        <f t="shared" si="9"/>
        <v>41</v>
      </c>
      <c r="P82" s="44" t="str">
        <f>VLOOKUP($C82,'[1]pravidla turnaje'!$A$64:$B$83,2,0)</f>
        <v>D</v>
      </c>
      <c r="Q82" s="45" t="str">
        <f t="shared" si="15"/>
        <v>12:40 - 12:50</v>
      </c>
      <c r="R82" s="45" t="s">
        <v>112</v>
      </c>
      <c r="S82" s="46" t="str">
        <f>IFERROR(VLOOKUP(F82,[1]Tabulka!$B$4:$C$239,2,0),"")</f>
        <v>Dvořák/ 
Dvořák</v>
      </c>
      <c r="T82" s="46" t="str">
        <f>IFERROR(VLOOKUP(G82,[1]Tabulka!$B$4:$C$239,2,0),"")</f>
        <v>Czerwenka/ 
Podlucký</v>
      </c>
      <c r="U82" s="47"/>
      <c r="V82" s="48"/>
      <c r="W82" s="49"/>
      <c r="X82" s="50"/>
      <c r="Y82" s="51"/>
      <c r="Z82" s="50"/>
      <c r="AA82" s="51"/>
      <c r="AB82" s="52" t="s">
        <v>5</v>
      </c>
      <c r="AC82" s="53" t="str">
        <f t="shared" si="16"/>
        <v>D20</v>
      </c>
      <c r="AD82" s="54">
        <f>COUNTIF($AB$3:$AB82,AB82)</f>
        <v>20</v>
      </c>
      <c r="AE82" s="55">
        <f>IF(AD82=1,'[1]pravidla turnaje'!$C$60,VLOOKUP(CONCATENATE(AB82,AD82-1),$AC$2:$AF81,3,0)+VLOOKUP(CONCATENATE(AB82,AD82-1),$AC$2:$AF81,4,0))</f>
        <v>0.52777777777777735</v>
      </c>
      <c r="AF82" s="56">
        <f>IF($E82="",('[1]pravidla turnaje'!#REF!/24/60),(VLOOKUP("x",'[1]pravidla turnaje'!$A$31:$D$58,4,0)/60/24))</f>
        <v>6.9444444444444441E-3</v>
      </c>
    </row>
    <row r="83" spans="1:32" ht="22.5" customHeight="1" x14ac:dyDescent="0.25">
      <c r="A83" s="38">
        <f t="shared" si="11"/>
        <v>10</v>
      </c>
      <c r="B83" s="38">
        <f t="shared" si="11"/>
        <v>10</v>
      </c>
      <c r="C83" s="38">
        <f t="shared" si="12"/>
        <v>10</v>
      </c>
      <c r="D83" s="39" t="str">
        <f t="shared" si="13"/>
        <v>13_17</v>
      </c>
      <c r="E83" s="40" t="str">
        <f t="shared" si="14"/>
        <v>N</v>
      </c>
      <c r="F83" s="41">
        <v>17</v>
      </c>
      <c r="G83" s="41">
        <v>13</v>
      </c>
      <c r="H83" s="38" t="str">
        <f t="shared" si="10"/>
        <v/>
      </c>
      <c r="I83" s="39" t="str">
        <f t="shared" si="10"/>
        <v/>
      </c>
      <c r="J83" s="42" t="str">
        <f>VLOOKUP(F83,[1]Tabulka!$B$4:$Q$239,16,0)</f>
        <v/>
      </c>
      <c r="K83" s="39" t="str">
        <f>VLOOKUP(G83,[1]Tabulka!$B$4:$Q$239,16,0)</f>
        <v/>
      </c>
      <c r="L83" s="42">
        <f>IF($E83="N",'[1]pravidla turnaje'!$A$6,IF($H83&gt;$I83,IF(OR($W83="PP",W83="SN"),'[1]pravidla turnaje'!$A$3,'[1]pravidla turnaje'!$A$2),IF($H83&lt;$I83,IF(OR($W83="PP",W83="SN"),'[1]pravidla turnaje'!$A$5,'[1]pravidla turnaje'!$A$6),'[1]pravidla turnaje'!$A$4)))</f>
        <v>0</v>
      </c>
      <c r="M83" s="39">
        <f>IF($E83="N",'[1]pravidla turnaje'!$A$6,IF($H83&lt;$I83,IF(OR($W83="PP",$W83="SN"),'[1]pravidla turnaje'!$A$3,'[1]pravidla turnaje'!$A$2),IF($H83&gt;$I83,IF(OR($W83="PP",$W83="SN"),'[1]pravidla turnaje'!$A$5,'[1]pravidla turnaje'!$A$6),'[1]pravidla turnaje'!$A$4)))</f>
        <v>0</v>
      </c>
      <c r="N83" s="42">
        <f t="shared" si="9"/>
        <v>17</v>
      </c>
      <c r="O83" s="43">
        <f t="shared" si="9"/>
        <v>13</v>
      </c>
      <c r="P83" s="44" t="str">
        <f>VLOOKUP($C83,'[1]pravidla turnaje'!$A$64:$B$83,2,0)</f>
        <v>A</v>
      </c>
      <c r="Q83" s="45" t="str">
        <f t="shared" si="15"/>
        <v>12:50 - 13:00</v>
      </c>
      <c r="R83" s="45" t="s">
        <v>113</v>
      </c>
      <c r="S83" s="46" t="str">
        <f>IFERROR(VLOOKUP(F83,[1]Tabulka!$B$4:$C$239,2,0),"")</f>
        <v>Štorek/ 
Dvořák</v>
      </c>
      <c r="T83" s="46" t="str">
        <f>IFERROR(VLOOKUP(G83,[1]Tabulka!$B$4:$C$239,2,0),"")</f>
        <v>Václav/ 
Houser</v>
      </c>
      <c r="U83" s="47"/>
      <c r="V83" s="48"/>
      <c r="W83" s="49"/>
      <c r="X83" s="50"/>
      <c r="Y83" s="51"/>
      <c r="Z83" s="50"/>
      <c r="AA83" s="51"/>
      <c r="AB83" s="52" t="s">
        <v>31</v>
      </c>
      <c r="AC83" s="53" t="str">
        <f t="shared" si="16"/>
        <v>A21</v>
      </c>
      <c r="AD83" s="54">
        <f>COUNTIF($AB$3:$AB83,AB83)</f>
        <v>21</v>
      </c>
      <c r="AE83" s="55">
        <f>IF(AD83=1,'[1]pravidla turnaje'!$C$60,VLOOKUP(CONCATENATE(AB83,AD83-1),$AC$2:$AF82,3,0)+VLOOKUP(CONCATENATE(AB83,AD83-1),$AC$2:$AF82,4,0))</f>
        <v>0.53472222222222177</v>
      </c>
      <c r="AF83" s="56">
        <f>IF($E83="",('[1]pravidla turnaje'!#REF!/24/60),(VLOOKUP("x",'[1]pravidla turnaje'!$A$31:$D$58,4,0)/60/24))</f>
        <v>6.9444444444444441E-3</v>
      </c>
    </row>
    <row r="84" spans="1:32" ht="22.5" customHeight="1" x14ac:dyDescent="0.25">
      <c r="A84" s="38">
        <f t="shared" si="11"/>
        <v>20</v>
      </c>
      <c r="B84" s="38">
        <f t="shared" si="11"/>
        <v>20</v>
      </c>
      <c r="C84" s="38">
        <f t="shared" si="12"/>
        <v>20</v>
      </c>
      <c r="D84" s="39" t="str">
        <f t="shared" si="13"/>
        <v>23_27</v>
      </c>
      <c r="E84" s="40" t="str">
        <f t="shared" si="14"/>
        <v>N</v>
      </c>
      <c r="F84" s="59">
        <v>27</v>
      </c>
      <c r="G84" s="59">
        <v>23</v>
      </c>
      <c r="H84" s="38" t="str">
        <f t="shared" si="10"/>
        <v/>
      </c>
      <c r="I84" s="39" t="str">
        <f t="shared" si="10"/>
        <v/>
      </c>
      <c r="J84" s="42" t="str">
        <f>VLOOKUP(F84,[1]Tabulka!$B$4:$Q$239,16,0)</f>
        <v/>
      </c>
      <c r="K84" s="39" t="str">
        <f>VLOOKUP(G84,[1]Tabulka!$B$4:$Q$239,16,0)</f>
        <v/>
      </c>
      <c r="L84" s="42">
        <f>IF($E84="N",'[1]pravidla turnaje'!$A$6,IF($H84&gt;$I84,IF(OR($W84="PP",W84="SN"),'[1]pravidla turnaje'!$A$3,'[1]pravidla turnaje'!$A$2),IF($H84&lt;$I84,IF(OR($W84="PP",W84="SN"),'[1]pravidla turnaje'!$A$5,'[1]pravidla turnaje'!$A$6),'[1]pravidla turnaje'!$A$4)))</f>
        <v>0</v>
      </c>
      <c r="M84" s="39">
        <f>IF($E84="N",'[1]pravidla turnaje'!$A$6,IF($H84&lt;$I84,IF(OR($W84="PP",$W84="SN"),'[1]pravidla turnaje'!$A$3,'[1]pravidla turnaje'!$A$2),IF($H84&gt;$I84,IF(OR($W84="PP",$W84="SN"),'[1]pravidla turnaje'!$A$5,'[1]pravidla turnaje'!$A$6),'[1]pravidla turnaje'!$A$4)))</f>
        <v>0</v>
      </c>
      <c r="N84" s="42">
        <f t="shared" si="9"/>
        <v>27</v>
      </c>
      <c r="O84" s="43">
        <f t="shared" si="9"/>
        <v>23</v>
      </c>
      <c r="P84" s="44" t="str">
        <f>VLOOKUP($C84,'[1]pravidla turnaje'!$A$64:$B$83,2,0)</f>
        <v>B</v>
      </c>
      <c r="Q84" s="45" t="str">
        <f t="shared" si="15"/>
        <v>12:50 - 13:00</v>
      </c>
      <c r="R84" s="45" t="s">
        <v>114</v>
      </c>
      <c r="S84" s="46" t="str">
        <f>IFERROR(VLOOKUP(F84,[1]Tabulka!$B$4:$C$239,2,0),"")</f>
        <v>Kindl/ 
Kotoun</v>
      </c>
      <c r="T84" s="46" t="str">
        <f>IFERROR(VLOOKUP(G84,[1]Tabulka!$B$4:$C$239,2,0),"")</f>
        <v>Rudiš/ 
Rudiš</v>
      </c>
      <c r="U84" s="47"/>
      <c r="V84" s="48"/>
      <c r="W84" s="49"/>
      <c r="X84" s="50"/>
      <c r="Y84" s="51"/>
      <c r="Z84" s="50"/>
      <c r="AA84" s="51"/>
      <c r="AB84" s="52" t="s">
        <v>33</v>
      </c>
      <c r="AC84" s="53" t="str">
        <f t="shared" si="16"/>
        <v>B21</v>
      </c>
      <c r="AD84" s="54">
        <f>COUNTIF($AB$3:$AB84,AB84)</f>
        <v>21</v>
      </c>
      <c r="AE84" s="55">
        <f>IF(AD84=1,'[1]pravidla turnaje'!$C$60,VLOOKUP(CONCATENATE(AB84,AD84-1),$AC$2:$AF83,3,0)+VLOOKUP(CONCATENATE(AB84,AD84-1),$AC$2:$AF83,4,0))</f>
        <v>0.53472222222222177</v>
      </c>
      <c r="AF84" s="56">
        <f>IF($E84="",('[1]pravidla turnaje'!#REF!/24/60),(VLOOKUP("x",'[1]pravidla turnaje'!$A$31:$D$58,4,0)/60/24))</f>
        <v>6.9444444444444441E-3</v>
      </c>
    </row>
    <row r="85" spans="1:32" ht="22.5" customHeight="1" x14ac:dyDescent="0.25">
      <c r="A85" s="38">
        <f t="shared" si="11"/>
        <v>30</v>
      </c>
      <c r="B85" s="38">
        <f t="shared" si="11"/>
        <v>30</v>
      </c>
      <c r="C85" s="38">
        <f t="shared" si="12"/>
        <v>30</v>
      </c>
      <c r="D85" s="39" t="str">
        <f t="shared" si="13"/>
        <v>33_37</v>
      </c>
      <c r="E85" s="40" t="str">
        <f t="shared" si="14"/>
        <v>N</v>
      </c>
      <c r="F85" s="60">
        <v>37</v>
      </c>
      <c r="G85" s="60">
        <v>33</v>
      </c>
      <c r="H85" s="38" t="str">
        <f t="shared" si="10"/>
        <v/>
      </c>
      <c r="I85" s="39" t="str">
        <f t="shared" si="10"/>
        <v/>
      </c>
      <c r="J85" s="42" t="str">
        <f>VLOOKUP(F85,[1]Tabulka!$B$4:$Q$239,16,0)</f>
        <v/>
      </c>
      <c r="K85" s="39" t="str">
        <f>VLOOKUP(G85,[1]Tabulka!$B$4:$Q$239,16,0)</f>
        <v/>
      </c>
      <c r="L85" s="42">
        <f>IF($E85="N",'[1]pravidla turnaje'!$A$6,IF($H85&gt;$I85,IF(OR($W85="PP",W85="SN"),'[1]pravidla turnaje'!$A$3,'[1]pravidla turnaje'!$A$2),IF($H85&lt;$I85,IF(OR($W85="PP",W85="SN"),'[1]pravidla turnaje'!$A$5,'[1]pravidla turnaje'!$A$6),'[1]pravidla turnaje'!$A$4)))</f>
        <v>0</v>
      </c>
      <c r="M85" s="39">
        <f>IF($E85="N",'[1]pravidla turnaje'!$A$6,IF($H85&lt;$I85,IF(OR($W85="PP",$W85="SN"),'[1]pravidla turnaje'!$A$3,'[1]pravidla turnaje'!$A$2),IF($H85&gt;$I85,IF(OR($W85="PP",$W85="SN"),'[1]pravidla turnaje'!$A$5,'[1]pravidla turnaje'!$A$6),'[1]pravidla turnaje'!$A$4)))</f>
        <v>0</v>
      </c>
      <c r="N85" s="42">
        <f t="shared" si="9"/>
        <v>37</v>
      </c>
      <c r="O85" s="43">
        <f t="shared" si="9"/>
        <v>33</v>
      </c>
      <c r="P85" s="44" t="str">
        <f>VLOOKUP($C85,'[1]pravidla turnaje'!$A$64:$B$83,2,0)</f>
        <v>C</v>
      </c>
      <c r="Q85" s="45" t="str">
        <f t="shared" si="15"/>
        <v>12:50 - 13:00</v>
      </c>
      <c r="R85" s="45" t="s">
        <v>115</v>
      </c>
      <c r="S85" s="46" t="str">
        <f>IFERROR(VLOOKUP(F85,[1]Tabulka!$B$4:$C$239,2,0),"")</f>
        <v>Formánek/ 
Zuska</v>
      </c>
      <c r="T85" s="46" t="str">
        <f>IFERROR(VLOOKUP(G85,[1]Tabulka!$B$4:$C$239,2,0),"")</f>
        <v>Antůšek/ 
Řečník</v>
      </c>
      <c r="U85" s="47"/>
      <c r="V85" s="48"/>
      <c r="W85" s="49"/>
      <c r="X85" s="50"/>
      <c r="Y85" s="51"/>
      <c r="Z85" s="50"/>
      <c r="AA85" s="51"/>
      <c r="AB85" s="52" t="s">
        <v>35</v>
      </c>
      <c r="AC85" s="53" t="str">
        <f t="shared" si="16"/>
        <v>C21</v>
      </c>
      <c r="AD85" s="54">
        <f>COUNTIF($AB$3:$AB85,AB85)</f>
        <v>21</v>
      </c>
      <c r="AE85" s="55">
        <f>IF(AD85=1,'[1]pravidla turnaje'!$C$60,VLOOKUP(CONCATENATE(AB85,AD85-1),$AC$2:$AF84,3,0)+VLOOKUP(CONCATENATE(AB85,AD85-1),$AC$2:$AF84,4,0))</f>
        <v>0.53472222222222177</v>
      </c>
      <c r="AF85" s="56">
        <f>IF($E85="",('[1]pravidla turnaje'!#REF!/24/60),(VLOOKUP("x",'[1]pravidla turnaje'!$A$31:$D$58,4,0)/60/24))</f>
        <v>6.9444444444444441E-3</v>
      </c>
    </row>
    <row r="86" spans="1:32" ht="22.5" customHeight="1" x14ac:dyDescent="0.25">
      <c r="A86" s="38">
        <f t="shared" si="11"/>
        <v>40</v>
      </c>
      <c r="B86" s="38">
        <f t="shared" si="11"/>
        <v>40</v>
      </c>
      <c r="C86" s="38">
        <f t="shared" si="12"/>
        <v>40</v>
      </c>
      <c r="D86" s="39" t="str">
        <f t="shared" si="13"/>
        <v>43_47</v>
      </c>
      <c r="E86" s="40" t="str">
        <f t="shared" si="14"/>
        <v>N</v>
      </c>
      <c r="F86" s="61">
        <v>47</v>
      </c>
      <c r="G86" s="61">
        <v>43</v>
      </c>
      <c r="H86" s="38" t="str">
        <f t="shared" si="10"/>
        <v/>
      </c>
      <c r="I86" s="39" t="str">
        <f t="shared" si="10"/>
        <v/>
      </c>
      <c r="J86" s="42" t="str">
        <f>VLOOKUP(F86,[1]Tabulka!$B$4:$Q$239,16,0)</f>
        <v/>
      </c>
      <c r="K86" s="39" t="str">
        <f>VLOOKUP(G86,[1]Tabulka!$B$4:$Q$239,16,0)</f>
        <v/>
      </c>
      <c r="L86" s="42">
        <f>IF($E86="N",'[1]pravidla turnaje'!$A$6,IF($H86&gt;$I86,IF(OR($W86="PP",W86="SN"),'[1]pravidla turnaje'!$A$3,'[1]pravidla turnaje'!$A$2),IF($H86&lt;$I86,IF(OR($W86="PP",W86="SN"),'[1]pravidla turnaje'!$A$5,'[1]pravidla turnaje'!$A$6),'[1]pravidla turnaje'!$A$4)))</f>
        <v>0</v>
      </c>
      <c r="M86" s="39">
        <f>IF($E86="N",'[1]pravidla turnaje'!$A$6,IF($H86&lt;$I86,IF(OR($W86="PP",$W86="SN"),'[1]pravidla turnaje'!$A$3,'[1]pravidla turnaje'!$A$2),IF($H86&gt;$I86,IF(OR($W86="PP",$W86="SN"),'[1]pravidla turnaje'!$A$5,'[1]pravidla turnaje'!$A$6),'[1]pravidla turnaje'!$A$4)))</f>
        <v>0</v>
      </c>
      <c r="N86" s="42">
        <f t="shared" si="9"/>
        <v>47</v>
      </c>
      <c r="O86" s="43">
        <f t="shared" si="9"/>
        <v>43</v>
      </c>
      <c r="P86" s="44" t="str">
        <f>VLOOKUP($C86,'[1]pravidla turnaje'!$A$64:$B$83,2,0)</f>
        <v>D</v>
      </c>
      <c r="Q86" s="45" t="str">
        <f t="shared" si="15"/>
        <v>12:50 - 13:00</v>
      </c>
      <c r="R86" s="45" t="s">
        <v>116</v>
      </c>
      <c r="S86" s="46" t="str">
        <f>IFERROR(VLOOKUP(F86,[1]Tabulka!$B$4:$C$239,2,0),"")</f>
        <v>Černý/ 
Novotný</v>
      </c>
      <c r="T86" s="46" t="str">
        <f>IFERROR(VLOOKUP(G86,[1]Tabulka!$B$4:$C$239,2,0),"")</f>
        <v>Malý/ 
Topš</v>
      </c>
      <c r="U86" s="47"/>
      <c r="V86" s="48"/>
      <c r="W86" s="49"/>
      <c r="X86" s="50"/>
      <c r="Y86" s="51"/>
      <c r="Z86" s="50"/>
      <c r="AA86" s="51"/>
      <c r="AB86" s="52" t="s">
        <v>5</v>
      </c>
      <c r="AC86" s="53" t="str">
        <f t="shared" si="16"/>
        <v>D21</v>
      </c>
      <c r="AD86" s="54">
        <f>COUNTIF($AB$3:$AB86,AB86)</f>
        <v>21</v>
      </c>
      <c r="AE86" s="55">
        <f>IF(AD86=1,'[1]pravidla turnaje'!$C$60,VLOOKUP(CONCATENATE(AB86,AD86-1),$AC$2:$AF85,3,0)+VLOOKUP(CONCATENATE(AB86,AD86-1),$AC$2:$AF85,4,0))</f>
        <v>0.53472222222222177</v>
      </c>
      <c r="AF86" s="56">
        <f>IF($E86="",('[1]pravidla turnaje'!#REF!/24/60),(VLOOKUP("x",'[1]pravidla turnaje'!$A$31:$D$58,4,0)/60/24))</f>
        <v>6.9444444444444441E-3</v>
      </c>
    </row>
    <row r="87" spans="1:32" ht="22.5" customHeight="1" x14ac:dyDescent="0.25">
      <c r="A87" s="38">
        <f t="shared" si="11"/>
        <v>50</v>
      </c>
      <c r="B87" s="38">
        <f t="shared" si="11"/>
        <v>50</v>
      </c>
      <c r="C87" s="38">
        <f t="shared" si="12"/>
        <v>50</v>
      </c>
      <c r="D87" s="39" t="str">
        <f t="shared" si="13"/>
        <v>54_56</v>
      </c>
      <c r="E87" s="40" t="str">
        <f t="shared" si="14"/>
        <v>N</v>
      </c>
      <c r="F87" s="62">
        <v>56</v>
      </c>
      <c r="G87" s="62">
        <v>54</v>
      </c>
      <c r="H87" s="38" t="str">
        <f t="shared" si="10"/>
        <v/>
      </c>
      <c r="I87" s="39" t="str">
        <f t="shared" si="10"/>
        <v/>
      </c>
      <c r="J87" s="42" t="str">
        <f>VLOOKUP(F87,[1]Tabulka!$B$4:$Q$239,16,0)</f>
        <v/>
      </c>
      <c r="K87" s="39" t="str">
        <f>VLOOKUP(G87,[1]Tabulka!$B$4:$Q$239,16,0)</f>
        <v/>
      </c>
      <c r="L87" s="42">
        <f>IF($E87="N",'[1]pravidla turnaje'!$A$6,IF($H87&gt;$I87,IF(OR($W87="PP",W87="SN"),'[1]pravidla turnaje'!$A$3,'[1]pravidla turnaje'!$A$2),IF($H87&lt;$I87,IF(OR($W87="PP",W87="SN"),'[1]pravidla turnaje'!$A$5,'[1]pravidla turnaje'!$A$6),'[1]pravidla turnaje'!$A$4)))</f>
        <v>0</v>
      </c>
      <c r="M87" s="39">
        <f>IF($E87="N",'[1]pravidla turnaje'!$A$6,IF($H87&lt;$I87,IF(OR($W87="PP",$W87="SN"),'[1]pravidla turnaje'!$A$3,'[1]pravidla turnaje'!$A$2),IF($H87&gt;$I87,IF(OR($W87="PP",$W87="SN"),'[1]pravidla turnaje'!$A$5,'[1]pravidla turnaje'!$A$6),'[1]pravidla turnaje'!$A$4)))</f>
        <v>0</v>
      </c>
      <c r="N87" s="42">
        <f t="shared" si="9"/>
        <v>56</v>
      </c>
      <c r="O87" s="43">
        <f t="shared" si="9"/>
        <v>54</v>
      </c>
      <c r="P87" s="44" t="str">
        <f>VLOOKUP($C87,'[1]pravidla turnaje'!$A$64:$B$83,2,0)</f>
        <v>E</v>
      </c>
      <c r="Q87" s="45" t="str">
        <f t="shared" si="15"/>
        <v>13:00 - 13:10</v>
      </c>
      <c r="R87" s="45" t="s">
        <v>117</v>
      </c>
      <c r="S87" s="46" t="str">
        <f>IFERROR(VLOOKUP(F87,[1]Tabulka!$B$4:$C$239,2,0),"")</f>
        <v>Jiránek/ 
Bína</v>
      </c>
      <c r="T87" s="46" t="str">
        <f>IFERROR(VLOOKUP(G87,[1]Tabulka!$B$4:$C$239,2,0),"")</f>
        <v>Syryčanský/ 
Marvan</v>
      </c>
      <c r="U87" s="47"/>
      <c r="V87" s="48"/>
      <c r="W87" s="49"/>
      <c r="X87" s="50"/>
      <c r="Y87" s="51"/>
      <c r="Z87" s="50"/>
      <c r="AA87" s="51"/>
      <c r="AB87" s="52" t="s">
        <v>31</v>
      </c>
      <c r="AC87" s="53" t="str">
        <f t="shared" si="16"/>
        <v>A22</v>
      </c>
      <c r="AD87" s="54">
        <f>COUNTIF($AB$3:$AB87,AB87)</f>
        <v>22</v>
      </c>
      <c r="AE87" s="55">
        <f>IF(AD87=1,'[1]pravidla turnaje'!$C$60,VLOOKUP(CONCATENATE(AB87,AD87-1),$AC$2:$AF86,3,0)+VLOOKUP(CONCATENATE(AB87,AD87-1),$AC$2:$AF86,4,0))</f>
        <v>0.54166666666666619</v>
      </c>
      <c r="AF87" s="56">
        <f>IF($E87="",('[1]pravidla turnaje'!#REF!/24/60),(VLOOKUP("x",'[1]pravidla turnaje'!$A$31:$D$58,4,0)/60/24))</f>
        <v>6.9444444444444441E-3</v>
      </c>
    </row>
    <row r="88" spans="1:32" ht="22.5" customHeight="1" x14ac:dyDescent="0.25">
      <c r="A88" s="38">
        <f t="shared" si="11"/>
        <v>60</v>
      </c>
      <c r="B88" s="38">
        <f t="shared" si="11"/>
        <v>60</v>
      </c>
      <c r="C88" s="38">
        <f t="shared" si="12"/>
        <v>60</v>
      </c>
      <c r="D88" s="39" t="str">
        <f t="shared" si="13"/>
        <v>64_66</v>
      </c>
      <c r="E88" s="40" t="str">
        <f t="shared" si="14"/>
        <v>N</v>
      </c>
      <c r="F88" s="63">
        <v>66</v>
      </c>
      <c r="G88" s="63">
        <v>64</v>
      </c>
      <c r="H88" s="38" t="str">
        <f t="shared" si="10"/>
        <v/>
      </c>
      <c r="I88" s="39" t="str">
        <f t="shared" si="10"/>
        <v/>
      </c>
      <c r="J88" s="42" t="str">
        <f>VLOOKUP(F88,[1]Tabulka!$B$4:$Q$239,16,0)</f>
        <v/>
      </c>
      <c r="K88" s="39" t="str">
        <f>VLOOKUP(G88,[1]Tabulka!$B$4:$Q$239,16,0)</f>
        <v/>
      </c>
      <c r="L88" s="42">
        <f>IF($E88="N",'[1]pravidla turnaje'!$A$6,IF($H88&gt;$I88,IF(OR($W88="PP",W88="SN"),'[1]pravidla turnaje'!$A$3,'[1]pravidla turnaje'!$A$2),IF($H88&lt;$I88,IF(OR($W88="PP",W88="SN"),'[1]pravidla turnaje'!$A$5,'[1]pravidla turnaje'!$A$6),'[1]pravidla turnaje'!$A$4)))</f>
        <v>0</v>
      </c>
      <c r="M88" s="39">
        <f>IF($E88="N",'[1]pravidla turnaje'!$A$6,IF($H88&lt;$I88,IF(OR($W88="PP",$W88="SN"),'[1]pravidla turnaje'!$A$3,'[1]pravidla turnaje'!$A$2),IF($H88&gt;$I88,IF(OR($W88="PP",$W88="SN"),'[1]pravidla turnaje'!$A$5,'[1]pravidla turnaje'!$A$6),'[1]pravidla turnaje'!$A$4)))</f>
        <v>0</v>
      </c>
      <c r="N88" s="42">
        <f t="shared" si="9"/>
        <v>66</v>
      </c>
      <c r="O88" s="43">
        <f t="shared" si="9"/>
        <v>64</v>
      </c>
      <c r="P88" s="44" t="str">
        <f>VLOOKUP($C88,'[1]pravidla turnaje'!$A$64:$B$83,2,0)</f>
        <v>F</v>
      </c>
      <c r="Q88" s="45" t="str">
        <f t="shared" si="15"/>
        <v>13:00 - 13:10</v>
      </c>
      <c r="R88" s="45" t="s">
        <v>118</v>
      </c>
      <c r="S88" s="46" t="str">
        <f>IFERROR(VLOOKUP(F88,[1]Tabulka!$B$4:$C$239,2,0),"")</f>
        <v>Kühnel/ 
Hofman</v>
      </c>
      <c r="T88" s="46" t="str">
        <f>IFERROR(VLOOKUP(G88,[1]Tabulka!$B$4:$C$239,2,0),"")</f>
        <v>Tluček/ 
Tluček</v>
      </c>
      <c r="U88" s="47"/>
      <c r="V88" s="48"/>
      <c r="W88" s="49"/>
      <c r="X88" s="50"/>
      <c r="Y88" s="51"/>
      <c r="Z88" s="50"/>
      <c r="AA88" s="51"/>
      <c r="AB88" s="52" t="s">
        <v>33</v>
      </c>
      <c r="AC88" s="53" t="str">
        <f t="shared" si="16"/>
        <v>B22</v>
      </c>
      <c r="AD88" s="54">
        <f>COUNTIF($AB$3:$AB88,AB88)</f>
        <v>22</v>
      </c>
      <c r="AE88" s="55">
        <f>IF(AD88=1,'[1]pravidla turnaje'!$C$60,VLOOKUP(CONCATENATE(AB88,AD88-1),$AC$2:$AF87,3,0)+VLOOKUP(CONCATENATE(AB88,AD88-1),$AC$2:$AF87,4,0))</f>
        <v>0.54166666666666619</v>
      </c>
      <c r="AF88" s="56">
        <f>IF($E88="",('[1]pravidla turnaje'!#REF!/24/60),(VLOOKUP("x",'[1]pravidla turnaje'!$A$31:$D$58,4,0)/60/24))</f>
        <v>6.9444444444444441E-3</v>
      </c>
    </row>
    <row r="89" spans="1:32" ht="22.5" customHeight="1" x14ac:dyDescent="0.25">
      <c r="A89" s="38">
        <f t="shared" si="11"/>
        <v>70</v>
      </c>
      <c r="B89" s="38">
        <f t="shared" si="11"/>
        <v>70</v>
      </c>
      <c r="C89" s="38">
        <f t="shared" si="12"/>
        <v>70</v>
      </c>
      <c r="D89" s="39" t="str">
        <f t="shared" si="13"/>
        <v>74_76</v>
      </c>
      <c r="E89" s="40" t="str">
        <f t="shared" si="14"/>
        <v>N</v>
      </c>
      <c r="F89" s="64">
        <v>76</v>
      </c>
      <c r="G89" s="64">
        <v>74</v>
      </c>
      <c r="H89" s="38" t="str">
        <f t="shared" si="10"/>
        <v/>
      </c>
      <c r="I89" s="39" t="str">
        <f t="shared" si="10"/>
        <v/>
      </c>
      <c r="J89" s="42" t="str">
        <f>VLOOKUP(F89,[1]Tabulka!$B$4:$Q$239,16,0)</f>
        <v/>
      </c>
      <c r="K89" s="39" t="str">
        <f>VLOOKUP(G89,[1]Tabulka!$B$4:$Q$239,16,0)</f>
        <v/>
      </c>
      <c r="L89" s="42">
        <f>IF($E89="N",'[1]pravidla turnaje'!$A$6,IF($H89&gt;$I89,IF(OR($W89="PP",W89="SN"),'[1]pravidla turnaje'!$A$3,'[1]pravidla turnaje'!$A$2),IF($H89&lt;$I89,IF(OR($W89="PP",W89="SN"),'[1]pravidla turnaje'!$A$5,'[1]pravidla turnaje'!$A$6),'[1]pravidla turnaje'!$A$4)))</f>
        <v>0</v>
      </c>
      <c r="M89" s="39">
        <f>IF($E89="N",'[1]pravidla turnaje'!$A$6,IF($H89&lt;$I89,IF(OR($W89="PP",$W89="SN"),'[1]pravidla turnaje'!$A$3,'[1]pravidla turnaje'!$A$2),IF($H89&gt;$I89,IF(OR($W89="PP",$W89="SN"),'[1]pravidla turnaje'!$A$5,'[1]pravidla turnaje'!$A$6),'[1]pravidla turnaje'!$A$4)))</f>
        <v>0</v>
      </c>
      <c r="N89" s="42">
        <f t="shared" si="9"/>
        <v>76</v>
      </c>
      <c r="O89" s="43">
        <f t="shared" si="9"/>
        <v>74</v>
      </c>
      <c r="P89" s="44" t="str">
        <f>VLOOKUP($C89,'[1]pravidla turnaje'!$A$64:$B$83,2,0)</f>
        <v>G</v>
      </c>
      <c r="Q89" s="45" t="str">
        <f t="shared" si="15"/>
        <v>13:00 - 13:10</v>
      </c>
      <c r="R89" s="45" t="s">
        <v>119</v>
      </c>
      <c r="S89" s="46" t="str">
        <f>IFERROR(VLOOKUP(F89,[1]Tabulka!$B$4:$C$239,2,0),"")</f>
        <v>Naxera/ 
Sarič</v>
      </c>
      <c r="T89" s="46" t="str">
        <f>IFERROR(VLOOKUP(G89,[1]Tabulka!$B$4:$C$239,2,0),"")</f>
        <v>Renčín/ 
Hejný</v>
      </c>
      <c r="U89" s="47"/>
      <c r="V89" s="48"/>
      <c r="W89" s="49"/>
      <c r="X89" s="50"/>
      <c r="Y89" s="51"/>
      <c r="Z89" s="50"/>
      <c r="AA89" s="51"/>
      <c r="AB89" s="52" t="s">
        <v>35</v>
      </c>
      <c r="AC89" s="53" t="str">
        <f t="shared" si="16"/>
        <v>C22</v>
      </c>
      <c r="AD89" s="54">
        <f>COUNTIF($AB$3:$AB89,AB89)</f>
        <v>22</v>
      </c>
      <c r="AE89" s="55">
        <f>IF(AD89=1,'[1]pravidla turnaje'!$C$60,VLOOKUP(CONCATENATE(AB89,AD89-1),$AC$2:$AF88,3,0)+VLOOKUP(CONCATENATE(AB89,AD89-1),$AC$2:$AF88,4,0))</f>
        <v>0.54166666666666619</v>
      </c>
      <c r="AF89" s="56">
        <f>IF($E89="",('[1]pravidla turnaje'!#REF!/24/60),(VLOOKUP("x",'[1]pravidla turnaje'!$A$31:$D$58,4,0)/60/24))</f>
        <v>6.9444444444444441E-3</v>
      </c>
    </row>
    <row r="90" spans="1:32" ht="22.5" customHeight="1" x14ac:dyDescent="0.25">
      <c r="A90" s="38">
        <f t="shared" si="11"/>
        <v>80</v>
      </c>
      <c r="B90" s="38">
        <f t="shared" si="11"/>
        <v>80</v>
      </c>
      <c r="C90" s="38">
        <f t="shared" si="12"/>
        <v>80</v>
      </c>
      <c r="D90" s="39" t="str">
        <f t="shared" si="13"/>
        <v>84_86</v>
      </c>
      <c r="E90" s="40" t="str">
        <f t="shared" si="14"/>
        <v>N</v>
      </c>
      <c r="F90" s="65">
        <v>86</v>
      </c>
      <c r="G90" s="65">
        <v>84</v>
      </c>
      <c r="H90" s="38" t="str">
        <f t="shared" si="10"/>
        <v/>
      </c>
      <c r="I90" s="39" t="str">
        <f t="shared" si="10"/>
        <v/>
      </c>
      <c r="J90" s="42" t="str">
        <f>VLOOKUP(F90,[1]Tabulka!$B$4:$Q$239,16,0)</f>
        <v/>
      </c>
      <c r="K90" s="39" t="str">
        <f>VLOOKUP(G90,[1]Tabulka!$B$4:$Q$239,16,0)</f>
        <v/>
      </c>
      <c r="L90" s="42">
        <f>IF($E90="N",'[1]pravidla turnaje'!$A$6,IF($H90&gt;$I90,IF(OR($W90="PP",W90="SN"),'[1]pravidla turnaje'!$A$3,'[1]pravidla turnaje'!$A$2),IF($H90&lt;$I90,IF(OR($W90="PP",W90="SN"),'[1]pravidla turnaje'!$A$5,'[1]pravidla turnaje'!$A$6),'[1]pravidla turnaje'!$A$4)))</f>
        <v>0</v>
      </c>
      <c r="M90" s="39">
        <f>IF($E90="N",'[1]pravidla turnaje'!$A$6,IF($H90&lt;$I90,IF(OR($W90="PP",$W90="SN"),'[1]pravidla turnaje'!$A$3,'[1]pravidla turnaje'!$A$2),IF($H90&gt;$I90,IF(OR($W90="PP",$W90="SN"),'[1]pravidla turnaje'!$A$5,'[1]pravidla turnaje'!$A$6),'[1]pravidla turnaje'!$A$4)))</f>
        <v>0</v>
      </c>
      <c r="N90" s="42">
        <f t="shared" si="9"/>
        <v>86</v>
      </c>
      <c r="O90" s="43">
        <f t="shared" si="9"/>
        <v>84</v>
      </c>
      <c r="P90" s="44" t="str">
        <f>VLOOKUP($C90,'[1]pravidla turnaje'!$A$64:$B$83,2,0)</f>
        <v>H</v>
      </c>
      <c r="Q90" s="45" t="str">
        <f t="shared" si="15"/>
        <v>13:00 - 13:10</v>
      </c>
      <c r="R90" s="45" t="s">
        <v>120</v>
      </c>
      <c r="S90" s="46" t="str">
        <f>IFERROR(VLOOKUP(F90,[1]Tabulka!$B$4:$C$239,2,0),"")</f>
        <v>Neliba/ 
Zbořil</v>
      </c>
      <c r="T90" s="46" t="str">
        <f>IFERROR(VLOOKUP(G90,[1]Tabulka!$B$4:$C$239,2,0),"")</f>
        <v>Melíšek/ 
Melíšek</v>
      </c>
      <c r="U90" s="47"/>
      <c r="V90" s="48"/>
      <c r="W90" s="49"/>
      <c r="X90" s="50"/>
      <c r="Y90" s="51"/>
      <c r="Z90" s="50"/>
      <c r="AA90" s="51"/>
      <c r="AB90" s="52" t="s">
        <v>5</v>
      </c>
      <c r="AC90" s="53" t="str">
        <f t="shared" si="16"/>
        <v>D22</v>
      </c>
      <c r="AD90" s="54">
        <f>COUNTIF($AB$3:$AB90,AB90)</f>
        <v>22</v>
      </c>
      <c r="AE90" s="55">
        <f>IF(AD90=1,'[1]pravidla turnaje'!$C$60,VLOOKUP(CONCATENATE(AB90,AD90-1),$AC$2:$AF89,3,0)+VLOOKUP(CONCATENATE(AB90,AD90-1),$AC$2:$AF89,4,0))</f>
        <v>0.54166666666666619</v>
      </c>
      <c r="AF90" s="56">
        <f>IF($E90="",('[1]pravidla turnaje'!#REF!/24/60),(VLOOKUP("x",'[1]pravidla turnaje'!$A$31:$D$58,4,0)/60/24))</f>
        <v>6.9444444444444441E-3</v>
      </c>
    </row>
    <row r="91" spans="1:32" ht="22.5" customHeight="1" x14ac:dyDescent="0.25">
      <c r="A91" s="38">
        <f t="shared" si="11"/>
        <v>50</v>
      </c>
      <c r="B91" s="38">
        <f t="shared" si="11"/>
        <v>50</v>
      </c>
      <c r="C91" s="38">
        <f t="shared" si="12"/>
        <v>50</v>
      </c>
      <c r="D91" s="39" t="str">
        <f t="shared" si="13"/>
        <v>51_55</v>
      </c>
      <c r="E91" s="40" t="str">
        <f t="shared" si="14"/>
        <v>N</v>
      </c>
      <c r="F91" s="62">
        <v>55</v>
      </c>
      <c r="G91" s="62">
        <v>51</v>
      </c>
      <c r="H91" s="38" t="str">
        <f t="shared" si="10"/>
        <v/>
      </c>
      <c r="I91" s="39" t="str">
        <f t="shared" si="10"/>
        <v/>
      </c>
      <c r="J91" s="42" t="str">
        <f>VLOOKUP(F91,[1]Tabulka!$B$4:$Q$239,16,0)</f>
        <v/>
      </c>
      <c r="K91" s="39" t="str">
        <f>VLOOKUP(G91,[1]Tabulka!$B$4:$Q$239,16,0)</f>
        <v/>
      </c>
      <c r="L91" s="42">
        <f>IF($E91="N",'[1]pravidla turnaje'!$A$6,IF($H91&gt;$I91,IF(OR($W91="PP",W91="SN"),'[1]pravidla turnaje'!$A$3,'[1]pravidla turnaje'!$A$2),IF($H91&lt;$I91,IF(OR($W91="PP",W91="SN"),'[1]pravidla turnaje'!$A$5,'[1]pravidla turnaje'!$A$6),'[1]pravidla turnaje'!$A$4)))</f>
        <v>0</v>
      </c>
      <c r="M91" s="39">
        <f>IF($E91="N",'[1]pravidla turnaje'!$A$6,IF($H91&lt;$I91,IF(OR($W91="PP",$W91="SN"),'[1]pravidla turnaje'!$A$3,'[1]pravidla turnaje'!$A$2),IF($H91&gt;$I91,IF(OR($W91="PP",$W91="SN"),'[1]pravidla turnaje'!$A$5,'[1]pravidla turnaje'!$A$6),'[1]pravidla turnaje'!$A$4)))</f>
        <v>0</v>
      </c>
      <c r="N91" s="42">
        <f t="shared" si="9"/>
        <v>55</v>
      </c>
      <c r="O91" s="43">
        <f t="shared" si="9"/>
        <v>51</v>
      </c>
      <c r="P91" s="44" t="str">
        <f>VLOOKUP($C91,'[1]pravidla turnaje'!$A$64:$B$83,2,0)</f>
        <v>E</v>
      </c>
      <c r="Q91" s="45" t="str">
        <f t="shared" si="15"/>
        <v>13:10 - 13:20</v>
      </c>
      <c r="R91" s="45" t="s">
        <v>121</v>
      </c>
      <c r="S91" s="46" t="str">
        <f>IFERROR(VLOOKUP(F91,[1]Tabulka!$B$4:$C$239,2,0),"")</f>
        <v>Ivory/ 
Rychlý</v>
      </c>
      <c r="T91" s="46" t="str">
        <f>IFERROR(VLOOKUP(G91,[1]Tabulka!$B$4:$C$239,2,0),"")</f>
        <v>Haspeklo/ 
Horáček</v>
      </c>
      <c r="U91" s="47"/>
      <c r="V91" s="48"/>
      <c r="W91" s="49"/>
      <c r="X91" s="50"/>
      <c r="Y91" s="51"/>
      <c r="Z91" s="50"/>
      <c r="AA91" s="51"/>
      <c r="AB91" s="52" t="s">
        <v>31</v>
      </c>
      <c r="AC91" s="53" t="str">
        <f t="shared" si="16"/>
        <v>A23</v>
      </c>
      <c r="AD91" s="54">
        <f>COUNTIF($AB$3:$AB91,AB91)</f>
        <v>23</v>
      </c>
      <c r="AE91" s="55">
        <f>IF(AD91=1,'[1]pravidla turnaje'!$C$60,VLOOKUP(CONCATENATE(AB91,AD91-1),$AC$2:$AF90,3,0)+VLOOKUP(CONCATENATE(AB91,AD91-1),$AC$2:$AF90,4,0))</f>
        <v>0.54861111111111061</v>
      </c>
      <c r="AF91" s="56">
        <f>IF($E91="",('[1]pravidla turnaje'!#REF!/24/60),(VLOOKUP("x",'[1]pravidla turnaje'!$A$31:$D$58,4,0)/60/24))</f>
        <v>6.9444444444444441E-3</v>
      </c>
    </row>
    <row r="92" spans="1:32" ht="22.5" customHeight="1" x14ac:dyDescent="0.25">
      <c r="A92" s="38">
        <f t="shared" si="11"/>
        <v>60</v>
      </c>
      <c r="B92" s="38">
        <f t="shared" si="11"/>
        <v>60</v>
      </c>
      <c r="C92" s="38">
        <f t="shared" si="12"/>
        <v>60</v>
      </c>
      <c r="D92" s="39" t="str">
        <f t="shared" si="13"/>
        <v>61_65</v>
      </c>
      <c r="E92" s="40" t="str">
        <f t="shared" si="14"/>
        <v>N</v>
      </c>
      <c r="F92" s="63">
        <v>65</v>
      </c>
      <c r="G92" s="63">
        <v>61</v>
      </c>
      <c r="H92" s="38" t="str">
        <f t="shared" si="10"/>
        <v/>
      </c>
      <c r="I92" s="39" t="str">
        <f t="shared" si="10"/>
        <v/>
      </c>
      <c r="J92" s="42" t="str">
        <f>VLOOKUP(F92,[1]Tabulka!$B$4:$Q$239,16,0)</f>
        <v/>
      </c>
      <c r="K92" s="39" t="str">
        <f>VLOOKUP(G92,[1]Tabulka!$B$4:$Q$239,16,0)</f>
        <v/>
      </c>
      <c r="L92" s="42">
        <f>IF($E92="N",'[1]pravidla turnaje'!$A$6,IF($H92&gt;$I92,IF(OR($W92="PP",W92="SN"),'[1]pravidla turnaje'!$A$3,'[1]pravidla turnaje'!$A$2),IF($H92&lt;$I92,IF(OR($W92="PP",W92="SN"),'[1]pravidla turnaje'!$A$5,'[1]pravidla turnaje'!$A$6),'[1]pravidla turnaje'!$A$4)))</f>
        <v>0</v>
      </c>
      <c r="M92" s="39">
        <f>IF($E92="N",'[1]pravidla turnaje'!$A$6,IF($H92&lt;$I92,IF(OR($W92="PP",$W92="SN"),'[1]pravidla turnaje'!$A$3,'[1]pravidla turnaje'!$A$2),IF($H92&gt;$I92,IF(OR($W92="PP",$W92="SN"),'[1]pravidla turnaje'!$A$5,'[1]pravidla turnaje'!$A$6),'[1]pravidla turnaje'!$A$4)))</f>
        <v>0</v>
      </c>
      <c r="N92" s="42">
        <f t="shared" si="9"/>
        <v>65</v>
      </c>
      <c r="O92" s="43">
        <f t="shared" si="9"/>
        <v>61</v>
      </c>
      <c r="P92" s="44" t="str">
        <f>VLOOKUP($C92,'[1]pravidla turnaje'!$A$64:$B$83,2,0)</f>
        <v>F</v>
      </c>
      <c r="Q92" s="45" t="str">
        <f t="shared" si="15"/>
        <v>13:10 - 13:20</v>
      </c>
      <c r="R92" s="45" t="s">
        <v>122</v>
      </c>
      <c r="S92" s="46" t="str">
        <f>IFERROR(VLOOKUP(F92,[1]Tabulka!$B$4:$C$239,2,0),"")</f>
        <v>Zouzal/ 
Eckhardt</v>
      </c>
      <c r="T92" s="46" t="str">
        <f>IFERROR(VLOOKUP(G92,[1]Tabulka!$B$4:$C$239,2,0),"")</f>
        <v>Fejfar/ 
Čáp</v>
      </c>
      <c r="U92" s="47"/>
      <c r="V92" s="48"/>
      <c r="W92" s="49"/>
      <c r="X92" s="50"/>
      <c r="Y92" s="51"/>
      <c r="Z92" s="50"/>
      <c r="AA92" s="51"/>
      <c r="AB92" s="52" t="s">
        <v>33</v>
      </c>
      <c r="AC92" s="53" t="str">
        <f t="shared" si="16"/>
        <v>B23</v>
      </c>
      <c r="AD92" s="54">
        <f>COUNTIF($AB$3:$AB92,AB92)</f>
        <v>23</v>
      </c>
      <c r="AE92" s="55">
        <f>IF(AD92=1,'[1]pravidla turnaje'!$C$60,VLOOKUP(CONCATENATE(AB92,AD92-1),$AC$2:$AF91,3,0)+VLOOKUP(CONCATENATE(AB92,AD92-1),$AC$2:$AF91,4,0))</f>
        <v>0.54861111111111061</v>
      </c>
      <c r="AF92" s="56">
        <f>IF($E92="",('[1]pravidla turnaje'!#REF!/24/60),(VLOOKUP("x",'[1]pravidla turnaje'!$A$31:$D$58,4,0)/60/24))</f>
        <v>6.9444444444444441E-3</v>
      </c>
    </row>
    <row r="93" spans="1:32" ht="22.5" customHeight="1" x14ac:dyDescent="0.25">
      <c r="A93" s="38">
        <f t="shared" si="11"/>
        <v>70</v>
      </c>
      <c r="B93" s="38">
        <f t="shared" si="11"/>
        <v>70</v>
      </c>
      <c r="C93" s="38">
        <f t="shared" si="12"/>
        <v>70</v>
      </c>
      <c r="D93" s="39" t="str">
        <f t="shared" si="13"/>
        <v>71_75</v>
      </c>
      <c r="E93" s="40" t="str">
        <f t="shared" si="14"/>
        <v>N</v>
      </c>
      <c r="F93" s="64">
        <v>75</v>
      </c>
      <c r="G93" s="64">
        <v>71</v>
      </c>
      <c r="H93" s="38" t="str">
        <f t="shared" si="10"/>
        <v/>
      </c>
      <c r="I93" s="39" t="str">
        <f t="shared" si="10"/>
        <v/>
      </c>
      <c r="J93" s="42" t="str">
        <f>VLOOKUP(F93,[1]Tabulka!$B$4:$Q$239,16,0)</f>
        <v/>
      </c>
      <c r="K93" s="39" t="str">
        <f>VLOOKUP(G93,[1]Tabulka!$B$4:$Q$239,16,0)</f>
        <v/>
      </c>
      <c r="L93" s="42">
        <f>IF($E93="N",'[1]pravidla turnaje'!$A$6,IF($H93&gt;$I93,IF(OR($W93="PP",W93="SN"),'[1]pravidla turnaje'!$A$3,'[1]pravidla turnaje'!$A$2),IF($H93&lt;$I93,IF(OR($W93="PP",W93="SN"),'[1]pravidla turnaje'!$A$5,'[1]pravidla turnaje'!$A$6),'[1]pravidla turnaje'!$A$4)))</f>
        <v>0</v>
      </c>
      <c r="M93" s="39">
        <f>IF($E93="N",'[1]pravidla turnaje'!$A$6,IF($H93&lt;$I93,IF(OR($W93="PP",$W93="SN"),'[1]pravidla turnaje'!$A$3,'[1]pravidla turnaje'!$A$2),IF($H93&gt;$I93,IF(OR($W93="PP",$W93="SN"),'[1]pravidla turnaje'!$A$5,'[1]pravidla turnaje'!$A$6),'[1]pravidla turnaje'!$A$4)))</f>
        <v>0</v>
      </c>
      <c r="N93" s="42">
        <f t="shared" si="9"/>
        <v>75</v>
      </c>
      <c r="O93" s="43">
        <f t="shared" si="9"/>
        <v>71</v>
      </c>
      <c r="P93" s="44" t="str">
        <f>VLOOKUP($C93,'[1]pravidla turnaje'!$A$64:$B$83,2,0)</f>
        <v>G</v>
      </c>
      <c r="Q93" s="45" t="str">
        <f t="shared" si="15"/>
        <v>13:10 - 13:20</v>
      </c>
      <c r="R93" s="45" t="s">
        <v>123</v>
      </c>
      <c r="S93" s="46" t="str">
        <f>IFERROR(VLOOKUP(F93,[1]Tabulka!$B$4:$C$239,2,0),"")</f>
        <v>Hněvkovský/ 
Vašák</v>
      </c>
      <c r="T93" s="46" t="str">
        <f>IFERROR(VLOOKUP(G93,[1]Tabulka!$B$4:$C$239,2,0),"")</f>
        <v>Rus/ 
Draský</v>
      </c>
      <c r="U93" s="47"/>
      <c r="V93" s="48"/>
      <c r="W93" s="49"/>
      <c r="X93" s="50"/>
      <c r="Y93" s="51"/>
      <c r="Z93" s="50"/>
      <c r="AA93" s="51"/>
      <c r="AB93" s="52" t="s">
        <v>35</v>
      </c>
      <c r="AC93" s="53" t="str">
        <f t="shared" si="16"/>
        <v>C23</v>
      </c>
      <c r="AD93" s="54">
        <f>COUNTIF($AB$3:$AB93,AB93)</f>
        <v>23</v>
      </c>
      <c r="AE93" s="55">
        <f>IF(AD93=1,'[1]pravidla turnaje'!$C$60,VLOOKUP(CONCATENATE(AB93,AD93-1),$AC$2:$AF92,3,0)+VLOOKUP(CONCATENATE(AB93,AD93-1),$AC$2:$AF92,4,0))</f>
        <v>0.54861111111111061</v>
      </c>
      <c r="AF93" s="56">
        <f>IF($E93="",('[1]pravidla turnaje'!#REF!/24/60),(VLOOKUP("x",'[1]pravidla turnaje'!$A$31:$D$58,4,0)/60/24))</f>
        <v>6.9444444444444441E-3</v>
      </c>
    </row>
    <row r="94" spans="1:32" ht="22.5" customHeight="1" x14ac:dyDescent="0.25">
      <c r="A94" s="38">
        <f t="shared" si="11"/>
        <v>80</v>
      </c>
      <c r="B94" s="38">
        <f t="shared" si="11"/>
        <v>80</v>
      </c>
      <c r="C94" s="38">
        <f t="shared" si="12"/>
        <v>80</v>
      </c>
      <c r="D94" s="39" t="str">
        <f t="shared" si="13"/>
        <v>81_85</v>
      </c>
      <c r="E94" s="40" t="str">
        <f t="shared" si="14"/>
        <v>N</v>
      </c>
      <c r="F94" s="65">
        <v>85</v>
      </c>
      <c r="G94" s="65">
        <v>81</v>
      </c>
      <c r="H94" s="38" t="str">
        <f t="shared" si="10"/>
        <v/>
      </c>
      <c r="I94" s="39" t="str">
        <f t="shared" si="10"/>
        <v/>
      </c>
      <c r="J94" s="42" t="str">
        <f>VLOOKUP(F94,[1]Tabulka!$B$4:$Q$239,16,0)</f>
        <v/>
      </c>
      <c r="K94" s="39" t="str">
        <f>VLOOKUP(G94,[1]Tabulka!$B$4:$Q$239,16,0)</f>
        <v/>
      </c>
      <c r="L94" s="42">
        <f>IF($E94="N",'[1]pravidla turnaje'!$A$6,IF($H94&gt;$I94,IF(OR($W94="PP",W94="SN"),'[1]pravidla turnaje'!$A$3,'[1]pravidla turnaje'!$A$2),IF($H94&lt;$I94,IF(OR($W94="PP",W94="SN"),'[1]pravidla turnaje'!$A$5,'[1]pravidla turnaje'!$A$6),'[1]pravidla turnaje'!$A$4)))</f>
        <v>0</v>
      </c>
      <c r="M94" s="39">
        <f>IF($E94="N",'[1]pravidla turnaje'!$A$6,IF($H94&lt;$I94,IF(OR($W94="PP",$W94="SN"),'[1]pravidla turnaje'!$A$3,'[1]pravidla turnaje'!$A$2),IF($H94&gt;$I94,IF(OR($W94="PP",$W94="SN"),'[1]pravidla turnaje'!$A$5,'[1]pravidla turnaje'!$A$6),'[1]pravidla turnaje'!$A$4)))</f>
        <v>0</v>
      </c>
      <c r="N94" s="42">
        <f t="shared" si="9"/>
        <v>85</v>
      </c>
      <c r="O94" s="43">
        <f t="shared" si="9"/>
        <v>81</v>
      </c>
      <c r="P94" s="44" t="str">
        <f>VLOOKUP($C94,'[1]pravidla turnaje'!$A$64:$B$83,2,0)</f>
        <v>H</v>
      </c>
      <c r="Q94" s="45" t="str">
        <f t="shared" si="15"/>
        <v>13:10 - 13:20</v>
      </c>
      <c r="R94" s="45" t="s">
        <v>124</v>
      </c>
      <c r="S94" s="46" t="str">
        <f>IFERROR(VLOOKUP(F94,[1]Tabulka!$B$4:$C$239,2,0),"")</f>
        <v>Petrů/ 
Černer</v>
      </c>
      <c r="T94" s="46" t="str">
        <f>IFERROR(VLOOKUP(G94,[1]Tabulka!$B$4:$C$239,2,0),"")</f>
        <v>Kolstrunk/ 
Kvapil</v>
      </c>
      <c r="U94" s="47"/>
      <c r="V94" s="48"/>
      <c r="W94" s="49"/>
      <c r="X94" s="50"/>
      <c r="Y94" s="51"/>
      <c r="Z94" s="50"/>
      <c r="AA94" s="51"/>
      <c r="AB94" s="52" t="s">
        <v>5</v>
      </c>
      <c r="AC94" s="53" t="str">
        <f t="shared" si="16"/>
        <v>D23</v>
      </c>
      <c r="AD94" s="54">
        <f>COUNTIF($AB$3:$AB94,AB94)</f>
        <v>23</v>
      </c>
      <c r="AE94" s="55">
        <f>IF(AD94=1,'[1]pravidla turnaje'!$C$60,VLOOKUP(CONCATENATE(AB94,AD94-1),$AC$2:$AF93,3,0)+VLOOKUP(CONCATENATE(AB94,AD94-1),$AC$2:$AF93,4,0))</f>
        <v>0.54861111111111061</v>
      </c>
      <c r="AF94" s="56">
        <f>IF($E94="",('[1]pravidla turnaje'!#REF!/24/60),(VLOOKUP("x",'[1]pravidla turnaje'!$A$31:$D$58,4,0)/60/24))</f>
        <v>6.9444444444444441E-3</v>
      </c>
    </row>
    <row r="95" spans="1:32" ht="22.5" customHeight="1" x14ac:dyDescent="0.25">
      <c r="A95" s="38">
        <f t="shared" si="11"/>
        <v>50</v>
      </c>
      <c r="B95" s="38">
        <f t="shared" si="11"/>
        <v>50</v>
      </c>
      <c r="C95" s="38">
        <f t="shared" si="12"/>
        <v>50</v>
      </c>
      <c r="D95" s="39" t="str">
        <f t="shared" si="13"/>
        <v>53_57</v>
      </c>
      <c r="E95" s="40" t="str">
        <f t="shared" si="14"/>
        <v>N</v>
      </c>
      <c r="F95" s="62">
        <v>57</v>
      </c>
      <c r="G95" s="62">
        <v>53</v>
      </c>
      <c r="H95" s="38" t="str">
        <f t="shared" si="10"/>
        <v/>
      </c>
      <c r="I95" s="39" t="str">
        <f t="shared" si="10"/>
        <v/>
      </c>
      <c r="J95" s="42" t="str">
        <f>VLOOKUP(F95,[1]Tabulka!$B$4:$Q$239,16,0)</f>
        <v/>
      </c>
      <c r="K95" s="39" t="str">
        <f>VLOOKUP(G95,[1]Tabulka!$B$4:$Q$239,16,0)</f>
        <v/>
      </c>
      <c r="L95" s="42">
        <f>IF($E95="N",'[1]pravidla turnaje'!$A$6,IF($H95&gt;$I95,IF(OR($W95="PP",W95="SN"),'[1]pravidla turnaje'!$A$3,'[1]pravidla turnaje'!$A$2),IF($H95&lt;$I95,IF(OR($W95="PP",W95="SN"),'[1]pravidla turnaje'!$A$5,'[1]pravidla turnaje'!$A$6),'[1]pravidla turnaje'!$A$4)))</f>
        <v>0</v>
      </c>
      <c r="M95" s="39">
        <f>IF($E95="N",'[1]pravidla turnaje'!$A$6,IF($H95&lt;$I95,IF(OR($W95="PP",$W95="SN"),'[1]pravidla turnaje'!$A$3,'[1]pravidla turnaje'!$A$2),IF($H95&gt;$I95,IF(OR($W95="PP",$W95="SN"),'[1]pravidla turnaje'!$A$5,'[1]pravidla turnaje'!$A$6),'[1]pravidla turnaje'!$A$4)))</f>
        <v>0</v>
      </c>
      <c r="N95" s="42">
        <f t="shared" si="9"/>
        <v>57</v>
      </c>
      <c r="O95" s="43">
        <f t="shared" si="9"/>
        <v>53</v>
      </c>
      <c r="P95" s="44" t="str">
        <f>VLOOKUP($C95,'[1]pravidla turnaje'!$A$64:$B$83,2,0)</f>
        <v>E</v>
      </c>
      <c r="Q95" s="45" t="str">
        <f t="shared" si="15"/>
        <v>13:20 - 13:30</v>
      </c>
      <c r="R95" s="45" t="s">
        <v>125</v>
      </c>
      <c r="S95" s="46" t="str">
        <f>IFERROR(VLOOKUP(F95,[1]Tabulka!$B$4:$C$239,2,0),"")</f>
        <v>Vacín/ 
Chabr</v>
      </c>
      <c r="T95" s="46" t="str">
        <f>IFERROR(VLOOKUP(G95,[1]Tabulka!$B$4:$C$239,2,0),"")</f>
        <v>Svatek/ 
Heczko</v>
      </c>
      <c r="U95" s="47"/>
      <c r="V95" s="48"/>
      <c r="W95" s="49"/>
      <c r="X95" s="50"/>
      <c r="Y95" s="51"/>
      <c r="Z95" s="50"/>
      <c r="AA95" s="51"/>
      <c r="AB95" s="52" t="s">
        <v>31</v>
      </c>
      <c r="AC95" s="53" t="str">
        <f t="shared" si="16"/>
        <v>A24</v>
      </c>
      <c r="AD95" s="54">
        <f>COUNTIF($AB$3:$AB95,AB95)</f>
        <v>24</v>
      </c>
      <c r="AE95" s="55">
        <f>IF(AD95=1,'[1]pravidla turnaje'!$C$60,VLOOKUP(CONCATENATE(AB95,AD95-1),$AC$2:$AF94,3,0)+VLOOKUP(CONCATENATE(AB95,AD95-1),$AC$2:$AF94,4,0))</f>
        <v>0.55555555555555503</v>
      </c>
      <c r="AF95" s="56">
        <f>IF($E95="",('[1]pravidla turnaje'!#REF!/24/60),(VLOOKUP("x",'[1]pravidla turnaje'!$A$31:$D$58,4,0)/60/24))</f>
        <v>6.9444444444444441E-3</v>
      </c>
    </row>
    <row r="96" spans="1:32" ht="22.5" customHeight="1" x14ac:dyDescent="0.25">
      <c r="A96" s="38">
        <f t="shared" si="11"/>
        <v>60</v>
      </c>
      <c r="B96" s="38">
        <f t="shared" si="11"/>
        <v>60</v>
      </c>
      <c r="C96" s="38">
        <f t="shared" si="12"/>
        <v>60</v>
      </c>
      <c r="D96" s="39" t="str">
        <f t="shared" si="13"/>
        <v>63_67</v>
      </c>
      <c r="E96" s="40" t="str">
        <f t="shared" si="14"/>
        <v>N</v>
      </c>
      <c r="F96" s="63">
        <v>67</v>
      </c>
      <c r="G96" s="63">
        <v>63</v>
      </c>
      <c r="H96" s="38" t="str">
        <f t="shared" si="10"/>
        <v/>
      </c>
      <c r="I96" s="39" t="str">
        <f t="shared" si="10"/>
        <v/>
      </c>
      <c r="J96" s="42" t="str">
        <f>VLOOKUP(F96,[1]Tabulka!$B$4:$Q$239,16,0)</f>
        <v/>
      </c>
      <c r="K96" s="39" t="str">
        <f>VLOOKUP(G96,[1]Tabulka!$B$4:$Q$239,16,0)</f>
        <v/>
      </c>
      <c r="L96" s="42">
        <f>IF($E96="N",'[1]pravidla turnaje'!$A$6,IF($H96&gt;$I96,IF(OR($W96="PP",W96="SN"),'[1]pravidla turnaje'!$A$3,'[1]pravidla turnaje'!$A$2),IF($H96&lt;$I96,IF(OR($W96="PP",W96="SN"),'[1]pravidla turnaje'!$A$5,'[1]pravidla turnaje'!$A$6),'[1]pravidla turnaje'!$A$4)))</f>
        <v>0</v>
      </c>
      <c r="M96" s="39">
        <f>IF($E96="N",'[1]pravidla turnaje'!$A$6,IF($H96&lt;$I96,IF(OR($W96="PP",$W96="SN"),'[1]pravidla turnaje'!$A$3,'[1]pravidla turnaje'!$A$2),IF($H96&gt;$I96,IF(OR($W96="PP",$W96="SN"),'[1]pravidla turnaje'!$A$5,'[1]pravidla turnaje'!$A$6),'[1]pravidla turnaje'!$A$4)))</f>
        <v>0</v>
      </c>
      <c r="N96" s="42">
        <f t="shared" si="9"/>
        <v>67</v>
      </c>
      <c r="O96" s="43">
        <f t="shared" si="9"/>
        <v>63</v>
      </c>
      <c r="P96" s="44" t="str">
        <f>VLOOKUP($C96,'[1]pravidla turnaje'!$A$64:$B$83,2,0)</f>
        <v>F</v>
      </c>
      <c r="Q96" s="45" t="str">
        <f t="shared" si="15"/>
        <v>13:20 - 13:30</v>
      </c>
      <c r="R96" s="45" t="s">
        <v>126</v>
      </c>
      <c r="S96" s="46" t="str">
        <f>IFERROR(VLOOKUP(F96,[1]Tabulka!$B$4:$C$239,2,0),"")</f>
        <v>h_54/ 
g_54</v>
      </c>
      <c r="T96" s="46" t="str">
        <f>IFERROR(VLOOKUP(G96,[1]Tabulka!$B$4:$C$239,2,0),"")</f>
        <v>Šilínek/ 
Broža</v>
      </c>
      <c r="U96" s="47"/>
      <c r="V96" s="48"/>
      <c r="W96" s="49"/>
      <c r="X96" s="50"/>
      <c r="Y96" s="51"/>
      <c r="Z96" s="50"/>
      <c r="AA96" s="51"/>
      <c r="AB96" s="52" t="s">
        <v>33</v>
      </c>
      <c r="AC96" s="53" t="str">
        <f t="shared" si="16"/>
        <v>B24</v>
      </c>
      <c r="AD96" s="54">
        <f>COUNTIF($AB$3:$AB96,AB96)</f>
        <v>24</v>
      </c>
      <c r="AE96" s="55">
        <f>IF(AD96=1,'[1]pravidla turnaje'!$C$60,VLOOKUP(CONCATENATE(AB96,AD96-1),$AC$2:$AF95,3,0)+VLOOKUP(CONCATENATE(AB96,AD96-1),$AC$2:$AF95,4,0))</f>
        <v>0.55555555555555503</v>
      </c>
      <c r="AF96" s="56">
        <f>IF($E96="",('[1]pravidla turnaje'!#REF!/24/60),(VLOOKUP("x",'[1]pravidla turnaje'!$A$31:$D$58,4,0)/60/24))</f>
        <v>6.9444444444444441E-3</v>
      </c>
    </row>
    <row r="97" spans="1:32" ht="22.5" customHeight="1" x14ac:dyDescent="0.25">
      <c r="A97" s="38">
        <f t="shared" si="11"/>
        <v>70</v>
      </c>
      <c r="B97" s="38">
        <f t="shared" si="11"/>
        <v>70</v>
      </c>
      <c r="C97" s="38">
        <f t="shared" si="12"/>
        <v>70</v>
      </c>
      <c r="D97" s="39" t="str">
        <f t="shared" si="13"/>
        <v>73_77</v>
      </c>
      <c r="E97" s="40" t="str">
        <f t="shared" si="14"/>
        <v>N</v>
      </c>
      <c r="F97" s="64">
        <v>77</v>
      </c>
      <c r="G97" s="64">
        <v>73</v>
      </c>
      <c r="H97" s="38" t="str">
        <f t="shared" si="10"/>
        <v/>
      </c>
      <c r="I97" s="39" t="str">
        <f t="shared" si="10"/>
        <v/>
      </c>
      <c r="J97" s="42" t="str">
        <f>VLOOKUP(F97,[1]Tabulka!$B$4:$Q$239,16,0)</f>
        <v/>
      </c>
      <c r="K97" s="39" t="str">
        <f>VLOOKUP(G97,[1]Tabulka!$B$4:$Q$239,16,0)</f>
        <v/>
      </c>
      <c r="L97" s="42">
        <f>IF($E97="N",'[1]pravidla turnaje'!$A$6,IF($H97&gt;$I97,IF(OR($W97="PP",W97="SN"),'[1]pravidla turnaje'!$A$3,'[1]pravidla turnaje'!$A$2),IF($H97&lt;$I97,IF(OR($W97="PP",W97="SN"),'[1]pravidla turnaje'!$A$5,'[1]pravidla turnaje'!$A$6),'[1]pravidla turnaje'!$A$4)))</f>
        <v>0</v>
      </c>
      <c r="M97" s="39">
        <f>IF($E97="N",'[1]pravidla turnaje'!$A$6,IF($H97&lt;$I97,IF(OR($W97="PP",$W97="SN"),'[1]pravidla turnaje'!$A$3,'[1]pravidla turnaje'!$A$2),IF($H97&gt;$I97,IF(OR($W97="PP",$W97="SN"),'[1]pravidla turnaje'!$A$5,'[1]pravidla turnaje'!$A$6),'[1]pravidla turnaje'!$A$4)))</f>
        <v>0</v>
      </c>
      <c r="N97" s="42">
        <f t="shared" si="9"/>
        <v>77</v>
      </c>
      <c r="O97" s="43">
        <f t="shared" si="9"/>
        <v>73</v>
      </c>
      <c r="P97" s="44" t="str">
        <f>VLOOKUP($C97,'[1]pravidla turnaje'!$A$64:$B$83,2,0)</f>
        <v>G</v>
      </c>
      <c r="Q97" s="45" t="str">
        <f t="shared" si="15"/>
        <v>13:20 - 13:30</v>
      </c>
      <c r="R97" s="45" t="s">
        <v>127</v>
      </c>
      <c r="S97" s="46" t="str">
        <f>IFERROR(VLOOKUP(F97,[1]Tabulka!$B$4:$C$239,2,0),"")</f>
        <v>h_55/ 
g_55</v>
      </c>
      <c r="T97" s="46" t="str">
        <f>IFERROR(VLOOKUP(G97,[1]Tabulka!$B$4:$C$239,2,0),"")</f>
        <v>Krajča/ 
Hron</v>
      </c>
      <c r="U97" s="47"/>
      <c r="V97" s="48"/>
      <c r="W97" s="66"/>
      <c r="X97" s="50"/>
      <c r="Y97" s="51"/>
      <c r="Z97" s="50"/>
      <c r="AA97" s="51"/>
      <c r="AB97" s="52" t="s">
        <v>35</v>
      </c>
      <c r="AC97" s="53" t="str">
        <f t="shared" si="16"/>
        <v>C24</v>
      </c>
      <c r="AD97" s="54">
        <f>COUNTIF($AB$3:$AB97,AB97)</f>
        <v>24</v>
      </c>
      <c r="AE97" s="55">
        <f>IF(AD97=1,'[1]pravidla turnaje'!$C$60,VLOOKUP(CONCATENATE(AB97,AD97-1),$AC$2:$AF96,3,0)+VLOOKUP(CONCATENATE(AB97,AD97-1),$AC$2:$AF96,4,0))</f>
        <v>0.55555555555555503</v>
      </c>
      <c r="AF97" s="56">
        <f>IF($E97="",('[1]pravidla turnaje'!#REF!/24/60),(VLOOKUP("x",'[1]pravidla turnaje'!$A$31:$D$58,4,0)/60/24))</f>
        <v>6.9444444444444441E-3</v>
      </c>
    </row>
    <row r="98" spans="1:32" ht="22.5" customHeight="1" x14ac:dyDescent="0.25">
      <c r="A98" s="38">
        <f t="shared" si="11"/>
        <v>80</v>
      </c>
      <c r="B98" s="38">
        <f t="shared" si="11"/>
        <v>80</v>
      </c>
      <c r="C98" s="38">
        <f t="shared" si="12"/>
        <v>80</v>
      </c>
      <c r="D98" s="39" t="str">
        <f t="shared" si="13"/>
        <v>83_87</v>
      </c>
      <c r="E98" s="40" t="str">
        <f t="shared" si="14"/>
        <v>N</v>
      </c>
      <c r="F98" s="65">
        <v>87</v>
      </c>
      <c r="G98" s="65">
        <v>83</v>
      </c>
      <c r="H98" s="38" t="str">
        <f t="shared" si="10"/>
        <v/>
      </c>
      <c r="I98" s="39" t="str">
        <f t="shared" si="10"/>
        <v/>
      </c>
      <c r="J98" s="42" t="str">
        <f>VLOOKUP(F98,[1]Tabulka!$B$4:$Q$239,16,0)</f>
        <v/>
      </c>
      <c r="K98" s="39" t="str">
        <f>VLOOKUP(G98,[1]Tabulka!$B$4:$Q$239,16,0)</f>
        <v/>
      </c>
      <c r="L98" s="42">
        <f>IF($E98="N",'[1]pravidla turnaje'!$A$6,IF($H98&gt;$I98,IF(OR($W98="PP",W98="SN"),'[1]pravidla turnaje'!$A$3,'[1]pravidla turnaje'!$A$2),IF($H98&lt;$I98,IF(OR($W98="PP",W98="SN"),'[1]pravidla turnaje'!$A$5,'[1]pravidla turnaje'!$A$6),'[1]pravidla turnaje'!$A$4)))</f>
        <v>0</v>
      </c>
      <c r="M98" s="39">
        <f>IF($E98="N",'[1]pravidla turnaje'!$A$6,IF($H98&lt;$I98,IF(OR($W98="PP",$W98="SN"),'[1]pravidla turnaje'!$A$3,'[1]pravidla turnaje'!$A$2),IF($H98&gt;$I98,IF(OR($W98="PP",$W98="SN"),'[1]pravidla turnaje'!$A$5,'[1]pravidla turnaje'!$A$6),'[1]pravidla turnaje'!$A$4)))</f>
        <v>0</v>
      </c>
      <c r="N98" s="42">
        <f t="shared" si="9"/>
        <v>87</v>
      </c>
      <c r="O98" s="43">
        <f t="shared" si="9"/>
        <v>83</v>
      </c>
      <c r="P98" s="44" t="str">
        <f>VLOOKUP($C98,'[1]pravidla turnaje'!$A$64:$B$83,2,0)</f>
        <v>H</v>
      </c>
      <c r="Q98" s="45" t="str">
        <f t="shared" si="15"/>
        <v>13:20 - 13:30</v>
      </c>
      <c r="R98" s="45" t="s">
        <v>128</v>
      </c>
      <c r="S98" s="46" t="str">
        <f>IFERROR(VLOOKUP(F98,[1]Tabulka!$B$4:$C$239,2,0),"")</f>
        <v>h_56/ 
g_56</v>
      </c>
      <c r="T98" s="46" t="str">
        <f>IFERROR(VLOOKUP(G98,[1]Tabulka!$B$4:$C$239,2,0),"")</f>
        <v>Maťko/ 
Beran</v>
      </c>
      <c r="U98" s="47"/>
      <c r="V98" s="48"/>
      <c r="W98" s="66"/>
      <c r="X98" s="50"/>
      <c r="Y98" s="51"/>
      <c r="Z98" s="50"/>
      <c r="AA98" s="51"/>
      <c r="AB98" s="52" t="s">
        <v>5</v>
      </c>
      <c r="AC98" s="53" t="str">
        <f t="shared" si="16"/>
        <v>D24</v>
      </c>
      <c r="AD98" s="54">
        <f>COUNTIF($AB$3:$AB98,AB98)</f>
        <v>24</v>
      </c>
      <c r="AE98" s="55">
        <f>IF(AD98=1,'[1]pravidla turnaje'!$C$60,VLOOKUP(CONCATENATE(AB98,AD98-1),$AC$2:$AF97,3,0)+VLOOKUP(CONCATENATE(AB98,AD98-1),$AC$2:$AF97,4,0))</f>
        <v>0.55555555555555503</v>
      </c>
      <c r="AF98" s="56">
        <f>IF($E98="",('[1]pravidla turnaje'!#REF!/24/60),(VLOOKUP("x",'[1]pravidla turnaje'!$A$31:$D$58,4,0)/60/24))</f>
        <v>6.9444444444444441E-3</v>
      </c>
    </row>
    <row r="99" spans="1:32" ht="22.5" customHeight="1" x14ac:dyDescent="0.25">
      <c r="A99" s="38">
        <f t="shared" si="11"/>
        <v>10</v>
      </c>
      <c r="B99" s="38">
        <f t="shared" si="11"/>
        <v>10</v>
      </c>
      <c r="C99" s="38">
        <f t="shared" si="12"/>
        <v>10</v>
      </c>
      <c r="D99" s="39" t="str">
        <f t="shared" si="13"/>
        <v>12_16</v>
      </c>
      <c r="E99" s="40" t="str">
        <f t="shared" si="14"/>
        <v>N</v>
      </c>
      <c r="F99" s="41">
        <v>12</v>
      </c>
      <c r="G99" s="41">
        <v>16</v>
      </c>
      <c r="H99" s="38" t="str">
        <f t="shared" si="10"/>
        <v/>
      </c>
      <c r="I99" s="39" t="str">
        <f t="shared" si="10"/>
        <v/>
      </c>
      <c r="J99" s="42" t="str">
        <f>VLOOKUP(F99,[1]Tabulka!$B$4:$Q$239,16,0)</f>
        <v/>
      </c>
      <c r="K99" s="39" t="str">
        <f>VLOOKUP(G99,[1]Tabulka!$B$4:$Q$239,16,0)</f>
        <v/>
      </c>
      <c r="L99" s="42">
        <f>IF($E99="N",'[1]pravidla turnaje'!$A$6,IF($H99&gt;$I99,IF(OR($W99="PP",W99="SN"),'[1]pravidla turnaje'!$A$3,'[1]pravidla turnaje'!$A$2),IF($H99&lt;$I99,IF(OR($W99="PP",W99="SN"),'[1]pravidla turnaje'!$A$5,'[1]pravidla turnaje'!$A$6),'[1]pravidla turnaje'!$A$4)))</f>
        <v>0</v>
      </c>
      <c r="M99" s="39">
        <f>IF($E99="N",'[1]pravidla turnaje'!$A$6,IF($H99&lt;$I99,IF(OR($W99="PP",$W99="SN"),'[1]pravidla turnaje'!$A$3,'[1]pravidla turnaje'!$A$2),IF($H99&gt;$I99,IF(OR($W99="PP",$W99="SN"),'[1]pravidla turnaje'!$A$5,'[1]pravidla turnaje'!$A$6),'[1]pravidla turnaje'!$A$4)))</f>
        <v>0</v>
      </c>
      <c r="N99" s="42">
        <f t="shared" si="9"/>
        <v>12</v>
      </c>
      <c r="O99" s="43">
        <f t="shared" si="9"/>
        <v>16</v>
      </c>
      <c r="P99" s="44" t="str">
        <f>VLOOKUP($C99,'[1]pravidla turnaje'!$A$64:$B$83,2,0)</f>
        <v>A</v>
      </c>
      <c r="Q99" s="45" t="str">
        <f t="shared" si="15"/>
        <v>13:30 - 13:40</v>
      </c>
      <c r="R99" s="45" t="s">
        <v>129</v>
      </c>
      <c r="S99" s="46" t="str">
        <f>IFERROR(VLOOKUP(F99,[1]Tabulka!$B$4:$C$239,2,0),"")</f>
        <v>Kisugite/ 
Mück</v>
      </c>
      <c r="T99" s="46" t="str">
        <f>IFERROR(VLOOKUP(G99,[1]Tabulka!$B$4:$C$239,2,0),"")</f>
        <v>Kronychová/ 
Kadlecová</v>
      </c>
      <c r="U99" s="47"/>
      <c r="V99" s="48"/>
      <c r="W99" s="49"/>
      <c r="X99" s="50"/>
      <c r="Y99" s="51"/>
      <c r="Z99" s="50"/>
      <c r="AA99" s="51"/>
      <c r="AB99" s="52" t="s">
        <v>31</v>
      </c>
      <c r="AC99" s="53" t="str">
        <f t="shared" si="16"/>
        <v>A25</v>
      </c>
      <c r="AD99" s="54">
        <f>COUNTIF($AB$3:$AB99,AB99)</f>
        <v>25</v>
      </c>
      <c r="AE99" s="55">
        <f>IF(AD99=1,'[1]pravidla turnaje'!$C$60,VLOOKUP(CONCATENATE(AB99,AD99-1),$AC$2:$AF98,3,0)+VLOOKUP(CONCATENATE(AB99,AD99-1),$AC$2:$AF98,4,0))</f>
        <v>0.56249999999999944</v>
      </c>
      <c r="AF99" s="56">
        <f>IF($E99="",('[1]pravidla turnaje'!#REF!/24/60),(VLOOKUP("x",'[1]pravidla turnaje'!$A$31:$D$58,4,0)/60/24))</f>
        <v>6.9444444444444441E-3</v>
      </c>
    </row>
    <row r="100" spans="1:32" ht="22.5" customHeight="1" x14ac:dyDescent="0.25">
      <c r="A100" s="38">
        <f t="shared" si="11"/>
        <v>20</v>
      </c>
      <c r="B100" s="38">
        <f t="shared" si="11"/>
        <v>20</v>
      </c>
      <c r="C100" s="38">
        <f t="shared" si="12"/>
        <v>20</v>
      </c>
      <c r="D100" s="39" t="str">
        <f t="shared" si="13"/>
        <v>22_26</v>
      </c>
      <c r="E100" s="40" t="str">
        <f t="shared" si="14"/>
        <v>N</v>
      </c>
      <c r="F100" s="59">
        <v>22</v>
      </c>
      <c r="G100" s="59">
        <v>26</v>
      </c>
      <c r="H100" s="38" t="str">
        <f t="shared" si="10"/>
        <v/>
      </c>
      <c r="I100" s="39" t="str">
        <f t="shared" si="10"/>
        <v/>
      </c>
      <c r="J100" s="42" t="str">
        <f>VLOOKUP(F100,[1]Tabulka!$B$4:$Q$239,16,0)</f>
        <v/>
      </c>
      <c r="K100" s="39" t="str">
        <f>VLOOKUP(G100,[1]Tabulka!$B$4:$Q$239,16,0)</f>
        <v/>
      </c>
      <c r="L100" s="42">
        <f>IF($E100="N",'[1]pravidla turnaje'!$A$6,IF($H100&gt;$I100,IF(OR($W100="PP",W100="SN"),'[1]pravidla turnaje'!$A$3,'[1]pravidla turnaje'!$A$2),IF($H100&lt;$I100,IF(OR($W100="PP",W100="SN"),'[1]pravidla turnaje'!$A$5,'[1]pravidla turnaje'!$A$6),'[1]pravidla turnaje'!$A$4)))</f>
        <v>0</v>
      </c>
      <c r="M100" s="39">
        <f>IF($E100="N",'[1]pravidla turnaje'!$A$6,IF($H100&lt;$I100,IF(OR($W100="PP",$W100="SN"),'[1]pravidla turnaje'!$A$3,'[1]pravidla turnaje'!$A$2),IF($H100&gt;$I100,IF(OR($W100="PP",$W100="SN"),'[1]pravidla turnaje'!$A$5,'[1]pravidla turnaje'!$A$6),'[1]pravidla turnaje'!$A$4)))</f>
        <v>0</v>
      </c>
      <c r="N100" s="42">
        <f t="shared" si="9"/>
        <v>22</v>
      </c>
      <c r="O100" s="43">
        <f t="shared" si="9"/>
        <v>26</v>
      </c>
      <c r="P100" s="44" t="str">
        <f>VLOOKUP($C100,'[1]pravidla turnaje'!$A$64:$B$83,2,0)</f>
        <v>B</v>
      </c>
      <c r="Q100" s="45" t="str">
        <f t="shared" si="15"/>
        <v>13:30 - 13:40</v>
      </c>
      <c r="R100" s="45" t="s">
        <v>130</v>
      </c>
      <c r="S100" s="46" t="str">
        <f>IFERROR(VLOOKUP(F100,[1]Tabulka!$B$4:$C$239,2,0),"")</f>
        <v>Fořt/ 
Fořt</v>
      </c>
      <c r="T100" s="46" t="str">
        <f>IFERROR(VLOOKUP(G100,[1]Tabulka!$B$4:$C$239,2,0),"")</f>
        <v>Křenek/ 
Körber</v>
      </c>
      <c r="U100" s="47"/>
      <c r="V100" s="48"/>
      <c r="W100" s="49"/>
      <c r="X100" s="50"/>
      <c r="Y100" s="51"/>
      <c r="Z100" s="50"/>
      <c r="AA100" s="51"/>
      <c r="AB100" s="52" t="s">
        <v>33</v>
      </c>
      <c r="AC100" s="53" t="str">
        <f t="shared" si="16"/>
        <v>B25</v>
      </c>
      <c r="AD100" s="54">
        <f>COUNTIF($AB$3:$AB100,AB100)</f>
        <v>25</v>
      </c>
      <c r="AE100" s="55">
        <f>IF(AD100=1,'[1]pravidla turnaje'!$C$60,VLOOKUP(CONCATENATE(AB100,AD100-1),$AC$2:$AF99,3,0)+VLOOKUP(CONCATENATE(AB100,AD100-1),$AC$2:$AF99,4,0))</f>
        <v>0.56249999999999944</v>
      </c>
      <c r="AF100" s="56">
        <f>IF($E100="",('[1]pravidla turnaje'!#REF!/24/60),(VLOOKUP("x",'[1]pravidla turnaje'!$A$31:$D$58,4,0)/60/24))</f>
        <v>6.9444444444444441E-3</v>
      </c>
    </row>
    <row r="101" spans="1:32" ht="22.5" customHeight="1" x14ac:dyDescent="0.25">
      <c r="A101" s="38">
        <f t="shared" si="11"/>
        <v>30</v>
      </c>
      <c r="B101" s="38">
        <f t="shared" si="11"/>
        <v>30</v>
      </c>
      <c r="C101" s="38">
        <f t="shared" si="12"/>
        <v>30</v>
      </c>
      <c r="D101" s="39" t="str">
        <f t="shared" si="13"/>
        <v>32_36</v>
      </c>
      <c r="E101" s="40" t="str">
        <f t="shared" si="14"/>
        <v>N</v>
      </c>
      <c r="F101" s="60">
        <v>32</v>
      </c>
      <c r="G101" s="60">
        <v>36</v>
      </c>
      <c r="H101" s="38" t="str">
        <f t="shared" si="10"/>
        <v/>
      </c>
      <c r="I101" s="39" t="str">
        <f t="shared" si="10"/>
        <v/>
      </c>
      <c r="J101" s="42" t="str">
        <f>VLOOKUP(F101,[1]Tabulka!$B$4:$Q$239,16,0)</f>
        <v/>
      </c>
      <c r="K101" s="39" t="str">
        <f>VLOOKUP(G101,[1]Tabulka!$B$4:$Q$239,16,0)</f>
        <v/>
      </c>
      <c r="L101" s="42">
        <f>IF($E101="N",'[1]pravidla turnaje'!$A$6,IF($H101&gt;$I101,IF(OR($W101="PP",W101="SN"),'[1]pravidla turnaje'!$A$3,'[1]pravidla turnaje'!$A$2),IF($H101&lt;$I101,IF(OR($W101="PP",W101="SN"),'[1]pravidla turnaje'!$A$5,'[1]pravidla turnaje'!$A$6),'[1]pravidla turnaje'!$A$4)))</f>
        <v>0</v>
      </c>
      <c r="M101" s="39">
        <f>IF($E101="N",'[1]pravidla turnaje'!$A$6,IF($H101&lt;$I101,IF(OR($W101="PP",$W101="SN"),'[1]pravidla turnaje'!$A$3,'[1]pravidla turnaje'!$A$2),IF($H101&gt;$I101,IF(OR($W101="PP",$W101="SN"),'[1]pravidla turnaje'!$A$5,'[1]pravidla turnaje'!$A$6),'[1]pravidla turnaje'!$A$4)))</f>
        <v>0</v>
      </c>
      <c r="N101" s="42">
        <f t="shared" si="9"/>
        <v>32</v>
      </c>
      <c r="O101" s="43">
        <f t="shared" si="9"/>
        <v>36</v>
      </c>
      <c r="P101" s="44" t="str">
        <f>VLOOKUP($C101,'[1]pravidla turnaje'!$A$64:$B$83,2,0)</f>
        <v>C</v>
      </c>
      <c r="Q101" s="45" t="str">
        <f t="shared" si="15"/>
        <v>13:30 - 13:40</v>
      </c>
      <c r="R101" s="45" t="s">
        <v>131</v>
      </c>
      <c r="S101" s="46" t="str">
        <f>IFERROR(VLOOKUP(F101,[1]Tabulka!$B$4:$C$239,2,0),"")</f>
        <v>Bína/ 
Pech</v>
      </c>
      <c r="T101" s="46" t="str">
        <f>IFERROR(VLOOKUP(G101,[1]Tabulka!$B$4:$C$239,2,0),"")</f>
        <v>Hněvkovský/ 
Šárka</v>
      </c>
      <c r="U101" s="47"/>
      <c r="V101" s="48"/>
      <c r="W101" s="49"/>
      <c r="X101" s="50"/>
      <c r="Y101" s="51"/>
      <c r="Z101" s="50"/>
      <c r="AA101" s="51"/>
      <c r="AB101" s="52" t="s">
        <v>35</v>
      </c>
      <c r="AC101" s="53" t="str">
        <f t="shared" si="16"/>
        <v>C25</v>
      </c>
      <c r="AD101" s="54">
        <f>COUNTIF($AB$3:$AB101,AB101)</f>
        <v>25</v>
      </c>
      <c r="AE101" s="55">
        <f>IF(AD101=1,'[1]pravidla turnaje'!$C$60,VLOOKUP(CONCATENATE(AB101,AD101-1),$AC$2:$AF100,3,0)+VLOOKUP(CONCATENATE(AB101,AD101-1),$AC$2:$AF100,4,0))</f>
        <v>0.56249999999999944</v>
      </c>
      <c r="AF101" s="56">
        <f>IF($E101="",('[1]pravidla turnaje'!#REF!/24/60),(VLOOKUP("x",'[1]pravidla turnaje'!$A$31:$D$58,4,0)/60/24))</f>
        <v>6.9444444444444441E-3</v>
      </c>
    </row>
    <row r="102" spans="1:32" ht="22.5" customHeight="1" x14ac:dyDescent="0.25">
      <c r="A102" s="38">
        <f t="shared" si="11"/>
        <v>40</v>
      </c>
      <c r="B102" s="38">
        <f t="shared" si="11"/>
        <v>40</v>
      </c>
      <c r="C102" s="38">
        <f t="shared" si="12"/>
        <v>40</v>
      </c>
      <c r="D102" s="39" t="str">
        <f t="shared" si="13"/>
        <v>42_46</v>
      </c>
      <c r="E102" s="40" t="str">
        <f t="shared" si="14"/>
        <v>N</v>
      </c>
      <c r="F102" s="61">
        <v>42</v>
      </c>
      <c r="G102" s="61">
        <v>46</v>
      </c>
      <c r="H102" s="38" t="str">
        <f t="shared" si="10"/>
        <v/>
      </c>
      <c r="I102" s="39" t="str">
        <f t="shared" si="10"/>
        <v/>
      </c>
      <c r="J102" s="42" t="str">
        <f>VLOOKUP(F102,[1]Tabulka!$B$4:$Q$239,16,0)</f>
        <v/>
      </c>
      <c r="K102" s="39" t="str">
        <f>VLOOKUP(G102,[1]Tabulka!$B$4:$Q$239,16,0)</f>
        <v/>
      </c>
      <c r="L102" s="42">
        <f>IF($E102="N",'[1]pravidla turnaje'!$A$6,IF($H102&gt;$I102,IF(OR($W102="PP",W102="SN"),'[1]pravidla turnaje'!$A$3,'[1]pravidla turnaje'!$A$2),IF($H102&lt;$I102,IF(OR($W102="PP",W102="SN"),'[1]pravidla turnaje'!$A$5,'[1]pravidla turnaje'!$A$6),'[1]pravidla turnaje'!$A$4)))</f>
        <v>0</v>
      </c>
      <c r="M102" s="39">
        <f>IF($E102="N",'[1]pravidla turnaje'!$A$6,IF($H102&lt;$I102,IF(OR($W102="PP",$W102="SN"),'[1]pravidla turnaje'!$A$3,'[1]pravidla turnaje'!$A$2),IF($H102&gt;$I102,IF(OR($W102="PP",$W102="SN"),'[1]pravidla turnaje'!$A$5,'[1]pravidla turnaje'!$A$6),'[1]pravidla turnaje'!$A$4)))</f>
        <v>0</v>
      </c>
      <c r="N102" s="42">
        <f t="shared" si="9"/>
        <v>42</v>
      </c>
      <c r="O102" s="43">
        <f t="shared" si="9"/>
        <v>46</v>
      </c>
      <c r="P102" s="44" t="str">
        <f>VLOOKUP($C102,'[1]pravidla turnaje'!$A$64:$B$83,2,0)</f>
        <v>D</v>
      </c>
      <c r="Q102" s="45" t="str">
        <f t="shared" si="15"/>
        <v>13:30 - 13:40</v>
      </c>
      <c r="R102" s="45" t="s">
        <v>132</v>
      </c>
      <c r="S102" s="46" t="str">
        <f>IFERROR(VLOOKUP(F102,[1]Tabulka!$B$4:$C$239,2,0),"")</f>
        <v>Výborný/ 
Aster</v>
      </c>
      <c r="T102" s="46" t="str">
        <f>IFERROR(VLOOKUP(G102,[1]Tabulka!$B$4:$C$239,2,0),"")</f>
        <v>Vojta/ 
Hynek</v>
      </c>
      <c r="U102" s="47"/>
      <c r="V102" s="48"/>
      <c r="W102" s="49"/>
      <c r="X102" s="50"/>
      <c r="Y102" s="51"/>
      <c r="Z102" s="50"/>
      <c r="AA102" s="51"/>
      <c r="AB102" s="52" t="s">
        <v>5</v>
      </c>
      <c r="AC102" s="53" t="str">
        <f t="shared" si="16"/>
        <v>D25</v>
      </c>
      <c r="AD102" s="54">
        <f>COUNTIF($AB$3:$AB102,AB102)</f>
        <v>25</v>
      </c>
      <c r="AE102" s="55">
        <f>IF(AD102=1,'[1]pravidla turnaje'!$C$60,VLOOKUP(CONCATENATE(AB102,AD102-1),$AC$2:$AF101,3,0)+VLOOKUP(CONCATENATE(AB102,AD102-1),$AC$2:$AF101,4,0))</f>
        <v>0.56249999999999944</v>
      </c>
      <c r="AF102" s="56">
        <f>IF($E102="",('[1]pravidla turnaje'!#REF!/24/60),(VLOOKUP("x",'[1]pravidla turnaje'!$A$31:$D$58,4,0)/60/24))</f>
        <v>6.9444444444444441E-3</v>
      </c>
    </row>
    <row r="103" spans="1:32" ht="22.5" customHeight="1" x14ac:dyDescent="0.25">
      <c r="A103" s="38">
        <f t="shared" si="11"/>
        <v>10</v>
      </c>
      <c r="B103" s="38">
        <f t="shared" si="11"/>
        <v>10</v>
      </c>
      <c r="C103" s="38">
        <f t="shared" si="12"/>
        <v>10</v>
      </c>
      <c r="D103" s="39" t="str">
        <f t="shared" si="13"/>
        <v>14_15</v>
      </c>
      <c r="E103" s="40" t="str">
        <f t="shared" si="14"/>
        <v>N</v>
      </c>
      <c r="F103" s="41">
        <v>14</v>
      </c>
      <c r="G103" s="41">
        <v>15</v>
      </c>
      <c r="H103" s="38" t="str">
        <f t="shared" si="10"/>
        <v/>
      </c>
      <c r="I103" s="39" t="str">
        <f t="shared" si="10"/>
        <v/>
      </c>
      <c r="J103" s="42" t="str">
        <f>VLOOKUP(F103,[1]Tabulka!$B$4:$Q$239,16,0)</f>
        <v/>
      </c>
      <c r="K103" s="39" t="str">
        <f>VLOOKUP(G103,[1]Tabulka!$B$4:$Q$239,16,0)</f>
        <v/>
      </c>
      <c r="L103" s="42">
        <f>IF($E103="N",'[1]pravidla turnaje'!$A$6,IF($H103&gt;$I103,IF(OR($W103="PP",W103="SN"),'[1]pravidla turnaje'!$A$3,'[1]pravidla turnaje'!$A$2),IF($H103&lt;$I103,IF(OR($W103="PP",W103="SN"),'[1]pravidla turnaje'!$A$5,'[1]pravidla turnaje'!$A$6),'[1]pravidla turnaje'!$A$4)))</f>
        <v>0</v>
      </c>
      <c r="M103" s="39">
        <f>IF($E103="N",'[1]pravidla turnaje'!$A$6,IF($H103&lt;$I103,IF(OR($W103="PP",$W103="SN"),'[1]pravidla turnaje'!$A$3,'[1]pravidla turnaje'!$A$2),IF($H103&gt;$I103,IF(OR($W103="PP",$W103="SN"),'[1]pravidla turnaje'!$A$5,'[1]pravidla turnaje'!$A$6),'[1]pravidla turnaje'!$A$4)))</f>
        <v>0</v>
      </c>
      <c r="N103" s="42">
        <f t="shared" si="9"/>
        <v>14</v>
      </c>
      <c r="O103" s="43">
        <f t="shared" si="9"/>
        <v>15</v>
      </c>
      <c r="P103" s="44" t="str">
        <f>VLOOKUP($C103,'[1]pravidla turnaje'!$A$64:$B$83,2,0)</f>
        <v>A</v>
      </c>
      <c r="Q103" s="45" t="str">
        <f t="shared" si="15"/>
        <v>13:40 - 13:50</v>
      </c>
      <c r="R103" s="45" t="s">
        <v>133</v>
      </c>
      <c r="S103" s="46" t="str">
        <f>IFERROR(VLOOKUP(F103,[1]Tabulka!$B$4:$C$239,2,0),"")</f>
        <v>Fidler/ 
Štefec</v>
      </c>
      <c r="T103" s="46" t="str">
        <f>IFERROR(VLOOKUP(G103,[1]Tabulka!$B$4:$C$239,2,0),"")</f>
        <v>Gerhard/ 
Sýkora</v>
      </c>
      <c r="U103" s="47"/>
      <c r="V103" s="48"/>
      <c r="W103" s="49"/>
      <c r="X103" s="50"/>
      <c r="Y103" s="51"/>
      <c r="Z103" s="50"/>
      <c r="AA103" s="51"/>
      <c r="AB103" s="52" t="s">
        <v>31</v>
      </c>
      <c r="AC103" s="53" t="str">
        <f t="shared" si="16"/>
        <v>A26</v>
      </c>
      <c r="AD103" s="54">
        <f>COUNTIF($AB$3:$AB103,AB103)</f>
        <v>26</v>
      </c>
      <c r="AE103" s="55">
        <f>IF(AD103=1,'[1]pravidla turnaje'!$C$60,VLOOKUP(CONCATENATE(AB103,AD103-1),$AC$2:$AF102,3,0)+VLOOKUP(CONCATENATE(AB103,AD103-1),$AC$2:$AF102,4,0))</f>
        <v>0.56944444444444386</v>
      </c>
      <c r="AF103" s="56">
        <f>IF($E103="",('[1]pravidla turnaje'!#REF!/24/60),(VLOOKUP("x",'[1]pravidla turnaje'!$A$31:$D$58,4,0)/60/24))</f>
        <v>6.9444444444444441E-3</v>
      </c>
    </row>
    <row r="104" spans="1:32" ht="22.5" customHeight="1" x14ac:dyDescent="0.25">
      <c r="A104" s="38">
        <f t="shared" si="11"/>
        <v>20</v>
      </c>
      <c r="B104" s="38">
        <f t="shared" si="11"/>
        <v>20</v>
      </c>
      <c r="C104" s="38">
        <f t="shared" si="12"/>
        <v>20</v>
      </c>
      <c r="D104" s="39" t="str">
        <f t="shared" si="13"/>
        <v>24_25</v>
      </c>
      <c r="E104" s="40" t="str">
        <f t="shared" si="14"/>
        <v>N</v>
      </c>
      <c r="F104" s="59">
        <v>24</v>
      </c>
      <c r="G104" s="59">
        <v>25</v>
      </c>
      <c r="H104" s="38" t="str">
        <f t="shared" si="10"/>
        <v/>
      </c>
      <c r="I104" s="39" t="str">
        <f t="shared" si="10"/>
        <v/>
      </c>
      <c r="J104" s="42" t="str">
        <f>VLOOKUP(F104,[1]Tabulka!$B$4:$Q$239,16,0)</f>
        <v/>
      </c>
      <c r="K104" s="39" t="str">
        <f>VLOOKUP(G104,[1]Tabulka!$B$4:$Q$239,16,0)</f>
        <v/>
      </c>
      <c r="L104" s="42">
        <f>IF($E104="N",'[1]pravidla turnaje'!$A$6,IF($H104&gt;$I104,IF(OR($W104="PP",W104="SN"),'[1]pravidla turnaje'!$A$3,'[1]pravidla turnaje'!$A$2),IF($H104&lt;$I104,IF(OR($W104="PP",W104="SN"),'[1]pravidla turnaje'!$A$5,'[1]pravidla turnaje'!$A$6),'[1]pravidla turnaje'!$A$4)))</f>
        <v>0</v>
      </c>
      <c r="M104" s="39">
        <f>IF($E104="N",'[1]pravidla turnaje'!$A$6,IF($H104&lt;$I104,IF(OR($W104="PP",$W104="SN"),'[1]pravidla turnaje'!$A$3,'[1]pravidla turnaje'!$A$2),IF($H104&gt;$I104,IF(OR($W104="PP",$W104="SN"),'[1]pravidla turnaje'!$A$5,'[1]pravidla turnaje'!$A$6),'[1]pravidla turnaje'!$A$4)))</f>
        <v>0</v>
      </c>
      <c r="N104" s="42">
        <f t="shared" si="9"/>
        <v>24</v>
      </c>
      <c r="O104" s="43">
        <f t="shared" si="9"/>
        <v>25</v>
      </c>
      <c r="P104" s="44" t="str">
        <f>VLOOKUP($C104,'[1]pravidla turnaje'!$A$64:$B$83,2,0)</f>
        <v>B</v>
      </c>
      <c r="Q104" s="45" t="str">
        <f t="shared" si="15"/>
        <v>13:40 - 13:50</v>
      </c>
      <c r="R104" s="45" t="s">
        <v>134</v>
      </c>
      <c r="S104" s="46" t="str">
        <f>IFERROR(VLOOKUP(F104,[1]Tabulka!$B$4:$C$239,2,0),"")</f>
        <v>Janáček/ 
Patera</v>
      </c>
      <c r="T104" s="46" t="str">
        <f>IFERROR(VLOOKUP(G104,[1]Tabulka!$B$4:$C$239,2,0),"")</f>
        <v>Tichý/ 
Chyna</v>
      </c>
      <c r="U104" s="47"/>
      <c r="V104" s="48"/>
      <c r="W104" s="49"/>
      <c r="X104" s="50"/>
      <c r="Y104" s="51"/>
      <c r="Z104" s="50"/>
      <c r="AA104" s="51"/>
      <c r="AB104" s="52" t="s">
        <v>33</v>
      </c>
      <c r="AC104" s="53" t="str">
        <f t="shared" si="16"/>
        <v>B26</v>
      </c>
      <c r="AD104" s="54">
        <f>COUNTIF($AB$3:$AB104,AB104)</f>
        <v>26</v>
      </c>
      <c r="AE104" s="55">
        <f>IF(AD104=1,'[1]pravidla turnaje'!$C$60,VLOOKUP(CONCATENATE(AB104,AD104-1),$AC$2:$AF103,3,0)+VLOOKUP(CONCATENATE(AB104,AD104-1),$AC$2:$AF103,4,0))</f>
        <v>0.56944444444444386</v>
      </c>
      <c r="AF104" s="56">
        <f>IF($E104="",('[1]pravidla turnaje'!#REF!/24/60),(VLOOKUP("x",'[1]pravidla turnaje'!$A$31:$D$58,4,0)/60/24))</f>
        <v>6.9444444444444441E-3</v>
      </c>
    </row>
    <row r="105" spans="1:32" ht="22.5" customHeight="1" x14ac:dyDescent="0.25">
      <c r="A105" s="38">
        <f t="shared" si="11"/>
        <v>30</v>
      </c>
      <c r="B105" s="38">
        <f t="shared" si="11"/>
        <v>30</v>
      </c>
      <c r="C105" s="38">
        <f t="shared" si="12"/>
        <v>30</v>
      </c>
      <c r="D105" s="39" t="str">
        <f t="shared" si="13"/>
        <v>34_35</v>
      </c>
      <c r="E105" s="40" t="str">
        <f t="shared" si="14"/>
        <v>N</v>
      </c>
      <c r="F105" s="60">
        <v>34</v>
      </c>
      <c r="G105" s="60">
        <v>35</v>
      </c>
      <c r="H105" s="38" t="str">
        <f t="shared" si="10"/>
        <v/>
      </c>
      <c r="I105" s="39" t="str">
        <f t="shared" si="10"/>
        <v/>
      </c>
      <c r="J105" s="42" t="str">
        <f>VLOOKUP(F105,[1]Tabulka!$B$4:$Q$239,16,0)</f>
        <v/>
      </c>
      <c r="K105" s="39" t="str">
        <f>VLOOKUP(G105,[1]Tabulka!$B$4:$Q$239,16,0)</f>
        <v/>
      </c>
      <c r="L105" s="42">
        <f>IF($E105="N",'[1]pravidla turnaje'!$A$6,IF($H105&gt;$I105,IF(OR($W105="PP",W105="SN"),'[1]pravidla turnaje'!$A$3,'[1]pravidla turnaje'!$A$2),IF($H105&lt;$I105,IF(OR($W105="PP",W105="SN"),'[1]pravidla turnaje'!$A$5,'[1]pravidla turnaje'!$A$6),'[1]pravidla turnaje'!$A$4)))</f>
        <v>0</v>
      </c>
      <c r="M105" s="39">
        <f>IF($E105="N",'[1]pravidla turnaje'!$A$6,IF($H105&lt;$I105,IF(OR($W105="PP",$W105="SN"),'[1]pravidla turnaje'!$A$3,'[1]pravidla turnaje'!$A$2),IF($H105&gt;$I105,IF(OR($W105="PP",$W105="SN"),'[1]pravidla turnaje'!$A$5,'[1]pravidla turnaje'!$A$6),'[1]pravidla turnaje'!$A$4)))</f>
        <v>0</v>
      </c>
      <c r="N105" s="42">
        <f t="shared" si="9"/>
        <v>34</v>
      </c>
      <c r="O105" s="43">
        <f t="shared" si="9"/>
        <v>35</v>
      </c>
      <c r="P105" s="44" t="str">
        <f>VLOOKUP($C105,'[1]pravidla turnaje'!$A$64:$B$83,2,0)</f>
        <v>C</v>
      </c>
      <c r="Q105" s="45" t="str">
        <f t="shared" si="15"/>
        <v>13:40 - 13:50</v>
      </c>
      <c r="R105" s="45" t="s">
        <v>135</v>
      </c>
      <c r="S105" s="46" t="str">
        <f>IFERROR(VLOOKUP(F105,[1]Tabulka!$B$4:$C$239,2,0),"")</f>
        <v>Hrdlička/ 
Mohrová</v>
      </c>
      <c r="T105" s="46" t="str">
        <f>IFERROR(VLOOKUP(G105,[1]Tabulka!$B$4:$C$239,2,0),"")</f>
        <v>Hanžl/ 
Kašpar</v>
      </c>
      <c r="U105" s="47"/>
      <c r="V105" s="48"/>
      <c r="W105" s="49"/>
      <c r="X105" s="50"/>
      <c r="Y105" s="51"/>
      <c r="Z105" s="50"/>
      <c r="AA105" s="51"/>
      <c r="AB105" s="52" t="s">
        <v>35</v>
      </c>
      <c r="AC105" s="53" t="str">
        <f t="shared" si="16"/>
        <v>C26</v>
      </c>
      <c r="AD105" s="54">
        <f>COUNTIF($AB$3:$AB105,AB105)</f>
        <v>26</v>
      </c>
      <c r="AE105" s="55">
        <f>IF(AD105=1,'[1]pravidla turnaje'!$C$60,VLOOKUP(CONCATENATE(AB105,AD105-1),$AC$2:$AF104,3,0)+VLOOKUP(CONCATENATE(AB105,AD105-1),$AC$2:$AF104,4,0))</f>
        <v>0.56944444444444386</v>
      </c>
      <c r="AF105" s="56">
        <f>IF($E105="",('[1]pravidla turnaje'!#REF!/24/60),(VLOOKUP("x",'[1]pravidla turnaje'!$A$31:$D$58,4,0)/60/24))</f>
        <v>6.9444444444444441E-3</v>
      </c>
    </row>
    <row r="106" spans="1:32" ht="22.5" customHeight="1" x14ac:dyDescent="0.25">
      <c r="A106" s="38">
        <f t="shared" si="11"/>
        <v>40</v>
      </c>
      <c r="B106" s="38">
        <f t="shared" si="11"/>
        <v>40</v>
      </c>
      <c r="C106" s="38">
        <f t="shared" si="12"/>
        <v>40</v>
      </c>
      <c r="D106" s="39" t="str">
        <f t="shared" si="13"/>
        <v>44_45</v>
      </c>
      <c r="E106" s="40" t="str">
        <f t="shared" si="14"/>
        <v>N</v>
      </c>
      <c r="F106" s="61">
        <v>44</v>
      </c>
      <c r="G106" s="61">
        <v>45</v>
      </c>
      <c r="H106" s="38" t="str">
        <f t="shared" si="10"/>
        <v/>
      </c>
      <c r="I106" s="39" t="str">
        <f t="shared" si="10"/>
        <v/>
      </c>
      <c r="J106" s="42" t="str">
        <f>VLOOKUP(F106,[1]Tabulka!$B$4:$Q$239,16,0)</f>
        <v/>
      </c>
      <c r="K106" s="39" t="str">
        <f>VLOOKUP(G106,[1]Tabulka!$B$4:$Q$239,16,0)</f>
        <v/>
      </c>
      <c r="L106" s="42">
        <f>IF($E106="N",'[1]pravidla turnaje'!$A$6,IF($H106&gt;$I106,IF(OR($W106="PP",W106="SN"),'[1]pravidla turnaje'!$A$3,'[1]pravidla turnaje'!$A$2),IF($H106&lt;$I106,IF(OR($W106="PP",W106="SN"),'[1]pravidla turnaje'!$A$5,'[1]pravidla turnaje'!$A$6),'[1]pravidla turnaje'!$A$4)))</f>
        <v>0</v>
      </c>
      <c r="M106" s="39">
        <f>IF($E106="N",'[1]pravidla turnaje'!$A$6,IF($H106&lt;$I106,IF(OR($W106="PP",$W106="SN"),'[1]pravidla turnaje'!$A$3,'[1]pravidla turnaje'!$A$2),IF($H106&gt;$I106,IF(OR($W106="PP",$W106="SN"),'[1]pravidla turnaje'!$A$5,'[1]pravidla turnaje'!$A$6),'[1]pravidla turnaje'!$A$4)))</f>
        <v>0</v>
      </c>
      <c r="N106" s="42">
        <f t="shared" si="9"/>
        <v>44</v>
      </c>
      <c r="O106" s="43">
        <f t="shared" si="9"/>
        <v>45</v>
      </c>
      <c r="P106" s="44" t="str">
        <f>VLOOKUP($C106,'[1]pravidla turnaje'!$A$64:$B$83,2,0)</f>
        <v>D</v>
      </c>
      <c r="Q106" s="45" t="str">
        <f t="shared" si="15"/>
        <v>13:40 - 13:50</v>
      </c>
      <c r="R106" s="45" t="s">
        <v>136</v>
      </c>
      <c r="S106" s="46" t="str">
        <f>IFERROR(VLOOKUP(F106,[1]Tabulka!$B$4:$C$239,2,0),"")</f>
        <v>Krbec/ 
Netopilík</v>
      </c>
      <c r="T106" s="46" t="str">
        <f>IFERROR(VLOOKUP(G106,[1]Tabulka!$B$4:$C$239,2,0),"")</f>
        <v>Dvořák/ 
Dvořák</v>
      </c>
      <c r="U106" s="47"/>
      <c r="V106" s="48"/>
      <c r="W106" s="49"/>
      <c r="X106" s="50"/>
      <c r="Y106" s="51"/>
      <c r="Z106" s="50"/>
      <c r="AA106" s="51"/>
      <c r="AB106" s="52" t="s">
        <v>5</v>
      </c>
      <c r="AC106" s="53" t="str">
        <f t="shared" si="16"/>
        <v>D26</v>
      </c>
      <c r="AD106" s="54">
        <f>COUNTIF($AB$3:$AB106,AB106)</f>
        <v>26</v>
      </c>
      <c r="AE106" s="55">
        <f>IF(AD106=1,'[1]pravidla turnaje'!$C$60,VLOOKUP(CONCATENATE(AB106,AD106-1),$AC$2:$AF105,3,0)+VLOOKUP(CONCATENATE(AB106,AD106-1),$AC$2:$AF105,4,0))</f>
        <v>0.56944444444444386</v>
      </c>
      <c r="AF106" s="56">
        <f>IF($E106="",('[1]pravidla turnaje'!#REF!/24/60),(VLOOKUP("x",'[1]pravidla turnaje'!$A$31:$D$58,4,0)/60/24))</f>
        <v>6.9444444444444441E-3</v>
      </c>
    </row>
    <row r="107" spans="1:32" ht="22.5" customHeight="1" x14ac:dyDescent="0.25">
      <c r="A107" s="38">
        <f t="shared" si="11"/>
        <v>10</v>
      </c>
      <c r="B107" s="38">
        <f t="shared" si="11"/>
        <v>10</v>
      </c>
      <c r="C107" s="38">
        <f t="shared" si="12"/>
        <v>10</v>
      </c>
      <c r="D107" s="39" t="str">
        <f t="shared" si="13"/>
        <v>11_17</v>
      </c>
      <c r="E107" s="40" t="str">
        <f t="shared" si="14"/>
        <v>N</v>
      </c>
      <c r="F107" s="41">
        <v>11</v>
      </c>
      <c r="G107" s="41">
        <v>17</v>
      </c>
      <c r="H107" s="38" t="str">
        <f t="shared" si="10"/>
        <v/>
      </c>
      <c r="I107" s="39" t="str">
        <f t="shared" si="10"/>
        <v/>
      </c>
      <c r="J107" s="42" t="str">
        <f>VLOOKUP(F107,[1]Tabulka!$B$4:$Q$239,16,0)</f>
        <v/>
      </c>
      <c r="K107" s="39" t="str">
        <f>VLOOKUP(G107,[1]Tabulka!$B$4:$Q$239,16,0)</f>
        <v/>
      </c>
      <c r="L107" s="42">
        <f>IF($E107="N",'[1]pravidla turnaje'!$A$6,IF($H107&gt;$I107,IF(OR($W107="PP",W107="SN"),'[1]pravidla turnaje'!$A$3,'[1]pravidla turnaje'!$A$2),IF($H107&lt;$I107,IF(OR($W107="PP",W107="SN"),'[1]pravidla turnaje'!$A$5,'[1]pravidla turnaje'!$A$6),'[1]pravidla turnaje'!$A$4)))</f>
        <v>0</v>
      </c>
      <c r="M107" s="39">
        <f>IF($E107="N",'[1]pravidla turnaje'!$A$6,IF($H107&lt;$I107,IF(OR($W107="PP",$W107="SN"),'[1]pravidla turnaje'!$A$3,'[1]pravidla turnaje'!$A$2),IF($H107&gt;$I107,IF(OR($W107="PP",$W107="SN"),'[1]pravidla turnaje'!$A$5,'[1]pravidla turnaje'!$A$6),'[1]pravidla turnaje'!$A$4)))</f>
        <v>0</v>
      </c>
      <c r="N107" s="42">
        <f t="shared" si="9"/>
        <v>11</v>
      </c>
      <c r="O107" s="43">
        <f t="shared" si="9"/>
        <v>17</v>
      </c>
      <c r="P107" s="44" t="str">
        <f>VLOOKUP($C107,'[1]pravidla turnaje'!$A$64:$B$83,2,0)</f>
        <v>A</v>
      </c>
      <c r="Q107" s="45" t="str">
        <f t="shared" si="15"/>
        <v>13:50 - 14:00</v>
      </c>
      <c r="R107" s="45" t="s">
        <v>137</v>
      </c>
      <c r="S107" s="46" t="str">
        <f>IFERROR(VLOOKUP(F107,[1]Tabulka!$B$4:$C$239,2,0),"")</f>
        <v>Fiedler/ 
Weiss</v>
      </c>
      <c r="T107" s="46" t="str">
        <f>IFERROR(VLOOKUP(G107,[1]Tabulka!$B$4:$C$239,2,0),"")</f>
        <v>Štorek/ 
Dvořák</v>
      </c>
      <c r="U107" s="47"/>
      <c r="V107" s="48"/>
      <c r="W107" s="49"/>
      <c r="X107" s="50"/>
      <c r="Y107" s="51"/>
      <c r="Z107" s="50"/>
      <c r="AA107" s="51"/>
      <c r="AB107" s="52" t="s">
        <v>31</v>
      </c>
      <c r="AC107" s="53" t="str">
        <f t="shared" si="16"/>
        <v>A27</v>
      </c>
      <c r="AD107" s="54">
        <f>COUNTIF($AB$3:$AB107,AB107)</f>
        <v>27</v>
      </c>
      <c r="AE107" s="55">
        <f>IF(AD107=1,'[1]pravidla turnaje'!$C$60,VLOOKUP(CONCATENATE(AB107,AD107-1),$AC$2:$AF106,3,0)+VLOOKUP(CONCATENATE(AB107,AD107-1),$AC$2:$AF106,4,0))</f>
        <v>0.57638888888888828</v>
      </c>
      <c r="AF107" s="56">
        <f>IF($E107="",('[1]pravidla turnaje'!#REF!/24/60),(VLOOKUP("x",'[1]pravidla turnaje'!$A$31:$D$58,4,0)/60/24))</f>
        <v>6.9444444444444441E-3</v>
      </c>
    </row>
    <row r="108" spans="1:32" ht="22.5" customHeight="1" x14ac:dyDescent="0.25">
      <c r="A108" s="38">
        <f t="shared" si="11"/>
        <v>20</v>
      </c>
      <c r="B108" s="38">
        <f t="shared" si="11"/>
        <v>20</v>
      </c>
      <c r="C108" s="38">
        <f t="shared" si="12"/>
        <v>20</v>
      </c>
      <c r="D108" s="39" t="str">
        <f t="shared" si="13"/>
        <v>21_27</v>
      </c>
      <c r="E108" s="40" t="str">
        <f t="shared" si="14"/>
        <v>N</v>
      </c>
      <c r="F108" s="59">
        <v>21</v>
      </c>
      <c r="G108" s="59">
        <v>27</v>
      </c>
      <c r="H108" s="38" t="str">
        <f t="shared" si="10"/>
        <v/>
      </c>
      <c r="I108" s="39" t="str">
        <f t="shared" si="10"/>
        <v/>
      </c>
      <c r="J108" s="42" t="str">
        <f>VLOOKUP(F108,[1]Tabulka!$B$4:$Q$239,16,0)</f>
        <v/>
      </c>
      <c r="K108" s="39" t="str">
        <f>VLOOKUP(G108,[1]Tabulka!$B$4:$Q$239,16,0)</f>
        <v/>
      </c>
      <c r="L108" s="42">
        <f>IF($E108="N",'[1]pravidla turnaje'!$A$6,IF($H108&gt;$I108,IF(OR($W108="PP",W108="SN"),'[1]pravidla turnaje'!$A$3,'[1]pravidla turnaje'!$A$2),IF($H108&lt;$I108,IF(OR($W108="PP",W108="SN"),'[1]pravidla turnaje'!$A$5,'[1]pravidla turnaje'!$A$6),'[1]pravidla turnaje'!$A$4)))</f>
        <v>0</v>
      </c>
      <c r="M108" s="39">
        <f>IF($E108="N",'[1]pravidla turnaje'!$A$6,IF($H108&lt;$I108,IF(OR($W108="PP",$W108="SN"),'[1]pravidla turnaje'!$A$3,'[1]pravidla turnaje'!$A$2),IF($H108&gt;$I108,IF(OR($W108="PP",$W108="SN"),'[1]pravidla turnaje'!$A$5,'[1]pravidla turnaje'!$A$6),'[1]pravidla turnaje'!$A$4)))</f>
        <v>0</v>
      </c>
      <c r="N108" s="42">
        <f t="shared" si="9"/>
        <v>21</v>
      </c>
      <c r="O108" s="43">
        <f t="shared" si="9"/>
        <v>27</v>
      </c>
      <c r="P108" s="44" t="str">
        <f>VLOOKUP($C108,'[1]pravidla turnaje'!$A$64:$B$83,2,0)</f>
        <v>B</v>
      </c>
      <c r="Q108" s="45" t="str">
        <f t="shared" si="15"/>
        <v>13:50 - 14:00</v>
      </c>
      <c r="R108" s="45" t="s">
        <v>138</v>
      </c>
      <c r="S108" s="46" t="str">
        <f>IFERROR(VLOOKUP(F108,[1]Tabulka!$B$4:$C$239,2,0),"")</f>
        <v>Valíček/ 
Mayer</v>
      </c>
      <c r="T108" s="46" t="str">
        <f>IFERROR(VLOOKUP(G108,[1]Tabulka!$B$4:$C$239,2,0),"")</f>
        <v>Kindl/ 
Kotoun</v>
      </c>
      <c r="U108" s="47"/>
      <c r="V108" s="48"/>
      <c r="W108" s="49"/>
      <c r="X108" s="50"/>
      <c r="Y108" s="51"/>
      <c r="Z108" s="50"/>
      <c r="AA108" s="51"/>
      <c r="AB108" s="52" t="s">
        <v>33</v>
      </c>
      <c r="AC108" s="53" t="str">
        <f t="shared" si="16"/>
        <v>B27</v>
      </c>
      <c r="AD108" s="54">
        <f>COUNTIF($AB$3:$AB108,AB108)</f>
        <v>27</v>
      </c>
      <c r="AE108" s="55">
        <f>IF(AD108=1,'[1]pravidla turnaje'!$C$60,VLOOKUP(CONCATENATE(AB108,AD108-1),$AC$2:$AF107,3,0)+VLOOKUP(CONCATENATE(AB108,AD108-1),$AC$2:$AF107,4,0))</f>
        <v>0.57638888888888828</v>
      </c>
      <c r="AF108" s="56">
        <f>IF($E108="",('[1]pravidla turnaje'!#REF!/24/60),(VLOOKUP("x",'[1]pravidla turnaje'!$A$31:$D$58,4,0)/60/24))</f>
        <v>6.9444444444444441E-3</v>
      </c>
    </row>
    <row r="109" spans="1:32" ht="22.5" customHeight="1" x14ac:dyDescent="0.25">
      <c r="A109" s="38">
        <f t="shared" si="11"/>
        <v>30</v>
      </c>
      <c r="B109" s="38">
        <f t="shared" si="11"/>
        <v>30</v>
      </c>
      <c r="C109" s="38">
        <f t="shared" si="12"/>
        <v>30</v>
      </c>
      <c r="D109" s="39" t="str">
        <f t="shared" si="13"/>
        <v>31_37</v>
      </c>
      <c r="E109" s="40" t="str">
        <f t="shared" si="14"/>
        <v>N</v>
      </c>
      <c r="F109" s="60">
        <v>31</v>
      </c>
      <c r="G109" s="60">
        <v>37</v>
      </c>
      <c r="H109" s="38" t="str">
        <f t="shared" si="10"/>
        <v/>
      </c>
      <c r="I109" s="39" t="str">
        <f t="shared" si="10"/>
        <v/>
      </c>
      <c r="J109" s="42" t="str">
        <f>VLOOKUP(F109,[1]Tabulka!$B$4:$Q$239,16,0)</f>
        <v/>
      </c>
      <c r="K109" s="39" t="str">
        <f>VLOOKUP(G109,[1]Tabulka!$B$4:$Q$239,16,0)</f>
        <v/>
      </c>
      <c r="L109" s="42">
        <f>IF($E109="N",'[1]pravidla turnaje'!$A$6,IF($H109&gt;$I109,IF(OR($W109="PP",W109="SN"),'[1]pravidla turnaje'!$A$3,'[1]pravidla turnaje'!$A$2),IF($H109&lt;$I109,IF(OR($W109="PP",W109="SN"),'[1]pravidla turnaje'!$A$5,'[1]pravidla turnaje'!$A$6),'[1]pravidla turnaje'!$A$4)))</f>
        <v>0</v>
      </c>
      <c r="M109" s="39">
        <f>IF($E109="N",'[1]pravidla turnaje'!$A$6,IF($H109&lt;$I109,IF(OR($W109="PP",$W109="SN"),'[1]pravidla turnaje'!$A$3,'[1]pravidla turnaje'!$A$2),IF($H109&gt;$I109,IF(OR($W109="PP",$W109="SN"),'[1]pravidla turnaje'!$A$5,'[1]pravidla turnaje'!$A$6),'[1]pravidla turnaje'!$A$4)))</f>
        <v>0</v>
      </c>
      <c r="N109" s="42">
        <f t="shared" si="9"/>
        <v>31</v>
      </c>
      <c r="O109" s="43">
        <f t="shared" si="9"/>
        <v>37</v>
      </c>
      <c r="P109" s="44" t="str">
        <f>VLOOKUP($C109,'[1]pravidla turnaje'!$A$64:$B$83,2,0)</f>
        <v>C</v>
      </c>
      <c r="Q109" s="45" t="str">
        <f t="shared" si="15"/>
        <v>13:50 - 14:00</v>
      </c>
      <c r="R109" s="45" t="s">
        <v>139</v>
      </c>
      <c r="S109" s="46" t="str">
        <f>IFERROR(VLOOKUP(F109,[1]Tabulka!$B$4:$C$239,2,0),"")</f>
        <v>Petrovič/ 
Mück</v>
      </c>
      <c r="T109" s="46" t="str">
        <f>IFERROR(VLOOKUP(G109,[1]Tabulka!$B$4:$C$239,2,0),"")</f>
        <v>Formánek/ 
Zuska</v>
      </c>
      <c r="U109" s="47"/>
      <c r="V109" s="48"/>
      <c r="W109" s="49"/>
      <c r="X109" s="50"/>
      <c r="Y109" s="51"/>
      <c r="Z109" s="50"/>
      <c r="AA109" s="51"/>
      <c r="AB109" s="52" t="s">
        <v>35</v>
      </c>
      <c r="AC109" s="53" t="str">
        <f t="shared" si="16"/>
        <v>C27</v>
      </c>
      <c r="AD109" s="54">
        <f>COUNTIF($AB$3:$AB109,AB109)</f>
        <v>27</v>
      </c>
      <c r="AE109" s="55">
        <f>IF(AD109=1,'[1]pravidla turnaje'!$C$60,VLOOKUP(CONCATENATE(AB109,AD109-1),$AC$2:$AF108,3,0)+VLOOKUP(CONCATENATE(AB109,AD109-1),$AC$2:$AF108,4,0))</f>
        <v>0.57638888888888828</v>
      </c>
      <c r="AF109" s="56">
        <f>IF($E109="",('[1]pravidla turnaje'!#REF!/24/60),(VLOOKUP("x",'[1]pravidla turnaje'!$A$31:$D$58,4,0)/60/24))</f>
        <v>6.9444444444444441E-3</v>
      </c>
    </row>
    <row r="110" spans="1:32" ht="22.5" customHeight="1" x14ac:dyDescent="0.25">
      <c r="A110" s="38">
        <f t="shared" si="11"/>
        <v>40</v>
      </c>
      <c r="B110" s="38">
        <f t="shared" si="11"/>
        <v>40</v>
      </c>
      <c r="C110" s="38">
        <f t="shared" si="12"/>
        <v>40</v>
      </c>
      <c r="D110" s="39" t="str">
        <f t="shared" si="13"/>
        <v>41_47</v>
      </c>
      <c r="E110" s="40" t="str">
        <f t="shared" si="14"/>
        <v>N</v>
      </c>
      <c r="F110" s="61">
        <v>41</v>
      </c>
      <c r="G110" s="61">
        <v>47</v>
      </c>
      <c r="H110" s="38" t="str">
        <f t="shared" si="10"/>
        <v/>
      </c>
      <c r="I110" s="39" t="str">
        <f t="shared" si="10"/>
        <v/>
      </c>
      <c r="J110" s="42" t="str">
        <f>VLOOKUP(F110,[1]Tabulka!$B$4:$Q$239,16,0)</f>
        <v/>
      </c>
      <c r="K110" s="39" t="str">
        <f>VLOOKUP(G110,[1]Tabulka!$B$4:$Q$239,16,0)</f>
        <v/>
      </c>
      <c r="L110" s="42">
        <f>IF($E110="N",'[1]pravidla turnaje'!$A$6,IF($H110&gt;$I110,IF(OR($W110="PP",W110="SN"),'[1]pravidla turnaje'!$A$3,'[1]pravidla turnaje'!$A$2),IF($H110&lt;$I110,IF(OR($W110="PP",W110="SN"),'[1]pravidla turnaje'!$A$5,'[1]pravidla turnaje'!$A$6),'[1]pravidla turnaje'!$A$4)))</f>
        <v>0</v>
      </c>
      <c r="M110" s="39">
        <f>IF($E110="N",'[1]pravidla turnaje'!$A$6,IF($H110&lt;$I110,IF(OR($W110="PP",$W110="SN"),'[1]pravidla turnaje'!$A$3,'[1]pravidla turnaje'!$A$2),IF($H110&gt;$I110,IF(OR($W110="PP",$W110="SN"),'[1]pravidla turnaje'!$A$5,'[1]pravidla turnaje'!$A$6),'[1]pravidla turnaje'!$A$4)))</f>
        <v>0</v>
      </c>
      <c r="N110" s="42">
        <f t="shared" si="9"/>
        <v>41</v>
      </c>
      <c r="O110" s="43">
        <f t="shared" si="9"/>
        <v>47</v>
      </c>
      <c r="P110" s="44" t="str">
        <f>VLOOKUP($C110,'[1]pravidla turnaje'!$A$64:$B$83,2,0)</f>
        <v>D</v>
      </c>
      <c r="Q110" s="45" t="str">
        <f t="shared" si="15"/>
        <v>13:50 - 14:00</v>
      </c>
      <c r="R110" s="45" t="s">
        <v>140</v>
      </c>
      <c r="S110" s="46" t="str">
        <f>IFERROR(VLOOKUP(F110,[1]Tabulka!$B$4:$C$239,2,0),"")</f>
        <v>Czerwenka/ 
Podlucký</v>
      </c>
      <c r="T110" s="46" t="str">
        <f>IFERROR(VLOOKUP(G110,[1]Tabulka!$B$4:$C$239,2,0),"")</f>
        <v>Černý/ 
Novotný</v>
      </c>
      <c r="U110" s="47"/>
      <c r="V110" s="48"/>
      <c r="W110" s="49"/>
      <c r="X110" s="50"/>
      <c r="Y110" s="51"/>
      <c r="Z110" s="50"/>
      <c r="AA110" s="51"/>
      <c r="AB110" s="52" t="s">
        <v>5</v>
      </c>
      <c r="AC110" s="53" t="str">
        <f t="shared" si="16"/>
        <v>D27</v>
      </c>
      <c r="AD110" s="54">
        <f>COUNTIF($AB$3:$AB110,AB110)</f>
        <v>27</v>
      </c>
      <c r="AE110" s="55">
        <f>IF(AD110=1,'[1]pravidla turnaje'!$C$60,VLOOKUP(CONCATENATE(AB110,AD110-1),$AC$2:$AF109,3,0)+VLOOKUP(CONCATENATE(AB110,AD110-1),$AC$2:$AF109,4,0))</f>
        <v>0.57638888888888828</v>
      </c>
      <c r="AF110" s="56">
        <f>IF($E110="",('[1]pravidla turnaje'!#REF!/24/60),(VLOOKUP("x",'[1]pravidla turnaje'!$A$31:$D$58,4,0)/60/24))</f>
        <v>6.9444444444444441E-3</v>
      </c>
    </row>
    <row r="111" spans="1:32" ht="22.5" customHeight="1" x14ac:dyDescent="0.25">
      <c r="A111" s="38">
        <f t="shared" si="11"/>
        <v>50</v>
      </c>
      <c r="B111" s="38">
        <f t="shared" si="11"/>
        <v>50</v>
      </c>
      <c r="C111" s="38">
        <f t="shared" si="12"/>
        <v>50</v>
      </c>
      <c r="D111" s="39" t="str">
        <f t="shared" si="13"/>
        <v>52_56</v>
      </c>
      <c r="E111" s="40" t="str">
        <f t="shared" si="14"/>
        <v>N</v>
      </c>
      <c r="F111" s="62">
        <v>52</v>
      </c>
      <c r="G111" s="62">
        <v>56</v>
      </c>
      <c r="H111" s="38" t="str">
        <f t="shared" si="10"/>
        <v/>
      </c>
      <c r="I111" s="39" t="str">
        <f t="shared" si="10"/>
        <v/>
      </c>
      <c r="J111" s="42" t="str">
        <f>VLOOKUP(F111,[1]Tabulka!$B$4:$Q$239,16,0)</f>
        <v/>
      </c>
      <c r="K111" s="39" t="str">
        <f>VLOOKUP(G111,[1]Tabulka!$B$4:$Q$239,16,0)</f>
        <v/>
      </c>
      <c r="L111" s="42">
        <f>IF($E111="N",'[1]pravidla turnaje'!$A$6,IF($H111&gt;$I111,IF(OR($W111="PP",W111="SN"),'[1]pravidla turnaje'!$A$3,'[1]pravidla turnaje'!$A$2),IF($H111&lt;$I111,IF(OR($W111="PP",W111="SN"),'[1]pravidla turnaje'!$A$5,'[1]pravidla turnaje'!$A$6),'[1]pravidla turnaje'!$A$4)))</f>
        <v>0</v>
      </c>
      <c r="M111" s="39">
        <f>IF($E111="N",'[1]pravidla turnaje'!$A$6,IF($H111&lt;$I111,IF(OR($W111="PP",$W111="SN"),'[1]pravidla turnaje'!$A$3,'[1]pravidla turnaje'!$A$2),IF($H111&gt;$I111,IF(OR($W111="PP",$W111="SN"),'[1]pravidla turnaje'!$A$5,'[1]pravidla turnaje'!$A$6),'[1]pravidla turnaje'!$A$4)))</f>
        <v>0</v>
      </c>
      <c r="N111" s="42">
        <f t="shared" si="9"/>
        <v>52</v>
      </c>
      <c r="O111" s="43">
        <f t="shared" si="9"/>
        <v>56</v>
      </c>
      <c r="P111" s="44" t="str">
        <f>VLOOKUP($C111,'[1]pravidla turnaje'!$A$64:$B$83,2,0)</f>
        <v>E</v>
      </c>
      <c r="Q111" s="45" t="str">
        <f t="shared" si="15"/>
        <v>14:00 - 14:10</v>
      </c>
      <c r="R111" s="45" t="s">
        <v>141</v>
      </c>
      <c r="S111" s="46" t="str">
        <f>IFERROR(VLOOKUP(F111,[1]Tabulka!$B$4:$C$239,2,0),"")</f>
        <v>Zeman/ 
Stojka</v>
      </c>
      <c r="T111" s="46" t="str">
        <f>IFERROR(VLOOKUP(G111,[1]Tabulka!$B$4:$C$239,2,0),"")</f>
        <v>Jiránek/ 
Bína</v>
      </c>
      <c r="U111" s="47"/>
      <c r="V111" s="48"/>
      <c r="W111" s="49"/>
      <c r="X111" s="50"/>
      <c r="Y111" s="51"/>
      <c r="Z111" s="50"/>
      <c r="AA111" s="51"/>
      <c r="AB111" s="52" t="s">
        <v>31</v>
      </c>
      <c r="AC111" s="53" t="str">
        <f t="shared" si="16"/>
        <v>A28</v>
      </c>
      <c r="AD111" s="54">
        <f>COUNTIF($AB$3:$AB111,AB111)</f>
        <v>28</v>
      </c>
      <c r="AE111" s="55">
        <f>IF(AD111=1,'[1]pravidla turnaje'!$C$60,VLOOKUP(CONCATENATE(AB111,AD111-1),$AC$2:$AF110,3,0)+VLOOKUP(CONCATENATE(AB111,AD111-1),$AC$2:$AF110,4,0))</f>
        <v>0.5833333333333327</v>
      </c>
      <c r="AF111" s="56">
        <f>IF($E111="",('[1]pravidla turnaje'!#REF!/24/60),(VLOOKUP("x",'[1]pravidla turnaje'!$A$31:$D$58,4,0)/60/24))</f>
        <v>6.9444444444444441E-3</v>
      </c>
    </row>
    <row r="112" spans="1:32" ht="22.5" customHeight="1" x14ac:dyDescent="0.25">
      <c r="A112" s="38">
        <f t="shared" si="11"/>
        <v>60</v>
      </c>
      <c r="B112" s="38">
        <f t="shared" si="11"/>
        <v>60</v>
      </c>
      <c r="C112" s="38">
        <f t="shared" si="12"/>
        <v>60</v>
      </c>
      <c r="D112" s="39" t="str">
        <f t="shared" si="13"/>
        <v>62_66</v>
      </c>
      <c r="E112" s="40" t="str">
        <f t="shared" si="14"/>
        <v>N</v>
      </c>
      <c r="F112" s="63">
        <v>62</v>
      </c>
      <c r="G112" s="63">
        <v>66</v>
      </c>
      <c r="H112" s="38" t="str">
        <f t="shared" si="10"/>
        <v/>
      </c>
      <c r="I112" s="39" t="str">
        <f t="shared" si="10"/>
        <v/>
      </c>
      <c r="J112" s="42" t="str">
        <f>VLOOKUP(F112,[1]Tabulka!$B$4:$Q$239,16,0)</f>
        <v/>
      </c>
      <c r="K112" s="39" t="str">
        <f>VLOOKUP(G112,[1]Tabulka!$B$4:$Q$239,16,0)</f>
        <v/>
      </c>
      <c r="L112" s="42">
        <f>IF($E112="N",'[1]pravidla turnaje'!$A$6,IF($H112&gt;$I112,IF(OR($W112="PP",W112="SN"),'[1]pravidla turnaje'!$A$3,'[1]pravidla turnaje'!$A$2),IF($H112&lt;$I112,IF(OR($W112="PP",W112="SN"),'[1]pravidla turnaje'!$A$5,'[1]pravidla turnaje'!$A$6),'[1]pravidla turnaje'!$A$4)))</f>
        <v>0</v>
      </c>
      <c r="M112" s="39">
        <f>IF($E112="N",'[1]pravidla turnaje'!$A$6,IF($H112&lt;$I112,IF(OR($W112="PP",$W112="SN"),'[1]pravidla turnaje'!$A$3,'[1]pravidla turnaje'!$A$2),IF($H112&gt;$I112,IF(OR($W112="PP",$W112="SN"),'[1]pravidla turnaje'!$A$5,'[1]pravidla turnaje'!$A$6),'[1]pravidla turnaje'!$A$4)))</f>
        <v>0</v>
      </c>
      <c r="N112" s="42">
        <f t="shared" si="9"/>
        <v>62</v>
      </c>
      <c r="O112" s="43">
        <f t="shared" si="9"/>
        <v>66</v>
      </c>
      <c r="P112" s="44" t="str">
        <f>VLOOKUP($C112,'[1]pravidla turnaje'!$A$64:$B$83,2,0)</f>
        <v>F</v>
      </c>
      <c r="Q112" s="45" t="str">
        <f t="shared" si="15"/>
        <v>14:00 - 14:10</v>
      </c>
      <c r="R112" s="45" t="s">
        <v>142</v>
      </c>
      <c r="S112" s="46" t="str">
        <f>IFERROR(VLOOKUP(F112,[1]Tabulka!$B$4:$C$239,2,0),"")</f>
        <v>Marvánek/ 
Černý</v>
      </c>
      <c r="T112" s="46" t="str">
        <f>IFERROR(VLOOKUP(G112,[1]Tabulka!$B$4:$C$239,2,0),"")</f>
        <v>Kühnel/ 
Hofman</v>
      </c>
      <c r="U112" s="47"/>
      <c r="V112" s="48"/>
      <c r="W112" s="49"/>
      <c r="X112" s="50"/>
      <c r="Y112" s="51"/>
      <c r="Z112" s="50"/>
      <c r="AA112" s="51"/>
      <c r="AB112" s="52" t="s">
        <v>33</v>
      </c>
      <c r="AC112" s="53" t="str">
        <f t="shared" si="16"/>
        <v>B28</v>
      </c>
      <c r="AD112" s="54">
        <f>COUNTIF($AB$3:$AB112,AB112)</f>
        <v>28</v>
      </c>
      <c r="AE112" s="55">
        <f>IF(AD112=1,'[1]pravidla turnaje'!$C$60,VLOOKUP(CONCATENATE(AB112,AD112-1),$AC$2:$AF111,3,0)+VLOOKUP(CONCATENATE(AB112,AD112-1),$AC$2:$AF111,4,0))</f>
        <v>0.5833333333333327</v>
      </c>
      <c r="AF112" s="56">
        <f>IF($E112="",('[1]pravidla turnaje'!#REF!/24/60),(VLOOKUP("x",'[1]pravidla turnaje'!$A$31:$D$58,4,0)/60/24))</f>
        <v>6.9444444444444441E-3</v>
      </c>
    </row>
    <row r="113" spans="1:32" ht="22.5" customHeight="1" x14ac:dyDescent="0.25">
      <c r="A113" s="38">
        <f t="shared" si="11"/>
        <v>70</v>
      </c>
      <c r="B113" s="38">
        <f t="shared" si="11"/>
        <v>70</v>
      </c>
      <c r="C113" s="38">
        <f t="shared" si="12"/>
        <v>70</v>
      </c>
      <c r="D113" s="39" t="str">
        <f t="shared" si="13"/>
        <v>72_76</v>
      </c>
      <c r="E113" s="40" t="str">
        <f t="shared" si="14"/>
        <v>N</v>
      </c>
      <c r="F113" s="64">
        <v>72</v>
      </c>
      <c r="G113" s="64">
        <v>76</v>
      </c>
      <c r="H113" s="38" t="str">
        <f t="shared" si="10"/>
        <v/>
      </c>
      <c r="I113" s="39" t="str">
        <f t="shared" si="10"/>
        <v/>
      </c>
      <c r="J113" s="42" t="str">
        <f>VLOOKUP(F113,[1]Tabulka!$B$4:$Q$239,16,0)</f>
        <v/>
      </c>
      <c r="K113" s="39" t="str">
        <f>VLOOKUP(G113,[1]Tabulka!$B$4:$Q$239,16,0)</f>
        <v/>
      </c>
      <c r="L113" s="42">
        <f>IF($E113="N",'[1]pravidla turnaje'!$A$6,IF($H113&gt;$I113,IF(OR($W113="PP",W113="SN"),'[1]pravidla turnaje'!$A$3,'[1]pravidla turnaje'!$A$2),IF($H113&lt;$I113,IF(OR($W113="PP",W113="SN"),'[1]pravidla turnaje'!$A$5,'[1]pravidla turnaje'!$A$6),'[1]pravidla turnaje'!$A$4)))</f>
        <v>0</v>
      </c>
      <c r="M113" s="39">
        <f>IF($E113="N",'[1]pravidla turnaje'!$A$6,IF($H113&lt;$I113,IF(OR($W113="PP",$W113="SN"),'[1]pravidla turnaje'!$A$3,'[1]pravidla turnaje'!$A$2),IF($H113&gt;$I113,IF(OR($W113="PP",$W113="SN"),'[1]pravidla turnaje'!$A$5,'[1]pravidla turnaje'!$A$6),'[1]pravidla turnaje'!$A$4)))</f>
        <v>0</v>
      </c>
      <c r="N113" s="42">
        <f t="shared" si="9"/>
        <v>72</v>
      </c>
      <c r="O113" s="43">
        <f t="shared" si="9"/>
        <v>76</v>
      </c>
      <c r="P113" s="44" t="str">
        <f>VLOOKUP($C113,'[1]pravidla turnaje'!$A$64:$B$83,2,0)</f>
        <v>G</v>
      </c>
      <c r="Q113" s="45" t="str">
        <f t="shared" si="15"/>
        <v>14:00 - 14:10</v>
      </c>
      <c r="R113" s="45" t="s">
        <v>143</v>
      </c>
      <c r="S113" s="46" t="str">
        <f>IFERROR(VLOOKUP(F113,[1]Tabulka!$B$4:$C$239,2,0),"")</f>
        <v>Švácha/ 
Voňka</v>
      </c>
      <c r="T113" s="46" t="str">
        <f>IFERROR(VLOOKUP(G113,[1]Tabulka!$B$4:$C$239,2,0),"")</f>
        <v>Naxera/ 
Sarič</v>
      </c>
      <c r="U113" s="47"/>
      <c r="V113" s="48"/>
      <c r="W113" s="49"/>
      <c r="X113" s="50"/>
      <c r="Y113" s="51"/>
      <c r="Z113" s="50"/>
      <c r="AA113" s="51"/>
      <c r="AB113" s="52" t="s">
        <v>35</v>
      </c>
      <c r="AC113" s="53" t="str">
        <f t="shared" si="16"/>
        <v>C28</v>
      </c>
      <c r="AD113" s="54">
        <f>COUNTIF($AB$3:$AB113,AB113)</f>
        <v>28</v>
      </c>
      <c r="AE113" s="55">
        <f>IF(AD113=1,'[1]pravidla turnaje'!$C$60,VLOOKUP(CONCATENATE(AB113,AD113-1),$AC$2:$AF112,3,0)+VLOOKUP(CONCATENATE(AB113,AD113-1),$AC$2:$AF112,4,0))</f>
        <v>0.5833333333333327</v>
      </c>
      <c r="AF113" s="56">
        <f>IF($E113="",('[1]pravidla turnaje'!#REF!/24/60),(VLOOKUP("x",'[1]pravidla turnaje'!$A$31:$D$58,4,0)/60/24))</f>
        <v>6.9444444444444441E-3</v>
      </c>
    </row>
    <row r="114" spans="1:32" ht="22.5" customHeight="1" x14ac:dyDescent="0.25">
      <c r="A114" s="38">
        <f t="shared" si="11"/>
        <v>80</v>
      </c>
      <c r="B114" s="38">
        <f t="shared" si="11"/>
        <v>80</v>
      </c>
      <c r="C114" s="38">
        <f t="shared" si="12"/>
        <v>80</v>
      </c>
      <c r="D114" s="39" t="str">
        <f t="shared" si="13"/>
        <v>82_86</v>
      </c>
      <c r="E114" s="40" t="str">
        <f t="shared" si="14"/>
        <v>N</v>
      </c>
      <c r="F114" s="65">
        <v>82</v>
      </c>
      <c r="G114" s="65">
        <v>86</v>
      </c>
      <c r="H114" s="38" t="str">
        <f t="shared" si="10"/>
        <v/>
      </c>
      <c r="I114" s="39" t="str">
        <f t="shared" si="10"/>
        <v/>
      </c>
      <c r="J114" s="42" t="str">
        <f>VLOOKUP(F114,[1]Tabulka!$B$4:$Q$239,16,0)</f>
        <v/>
      </c>
      <c r="K114" s="39" t="str">
        <f>VLOOKUP(G114,[1]Tabulka!$B$4:$Q$239,16,0)</f>
        <v/>
      </c>
      <c r="L114" s="42">
        <f>IF($E114="N",'[1]pravidla turnaje'!$A$6,IF($H114&gt;$I114,IF(OR($W114="PP",W114="SN"),'[1]pravidla turnaje'!$A$3,'[1]pravidla turnaje'!$A$2),IF($H114&lt;$I114,IF(OR($W114="PP",W114="SN"),'[1]pravidla turnaje'!$A$5,'[1]pravidla turnaje'!$A$6),'[1]pravidla turnaje'!$A$4)))</f>
        <v>0</v>
      </c>
      <c r="M114" s="39">
        <f>IF($E114="N",'[1]pravidla turnaje'!$A$6,IF($H114&lt;$I114,IF(OR($W114="PP",$W114="SN"),'[1]pravidla turnaje'!$A$3,'[1]pravidla turnaje'!$A$2),IF($H114&gt;$I114,IF(OR($W114="PP",$W114="SN"),'[1]pravidla turnaje'!$A$5,'[1]pravidla turnaje'!$A$6),'[1]pravidla turnaje'!$A$4)))</f>
        <v>0</v>
      </c>
      <c r="N114" s="42">
        <f t="shared" si="9"/>
        <v>82</v>
      </c>
      <c r="O114" s="43">
        <f t="shared" si="9"/>
        <v>86</v>
      </c>
      <c r="P114" s="44" t="str">
        <f>VLOOKUP($C114,'[1]pravidla turnaje'!$A$64:$B$83,2,0)</f>
        <v>H</v>
      </c>
      <c r="Q114" s="45" t="str">
        <f t="shared" si="15"/>
        <v>14:00 - 14:10</v>
      </c>
      <c r="R114" s="45" t="s">
        <v>144</v>
      </c>
      <c r="S114" s="46" t="str">
        <f>IFERROR(VLOOKUP(F114,[1]Tabulka!$B$4:$C$239,2,0),"")</f>
        <v>Skála/ 
Lenko</v>
      </c>
      <c r="T114" s="46" t="str">
        <f>IFERROR(VLOOKUP(G114,[1]Tabulka!$B$4:$C$239,2,0),"")</f>
        <v>Neliba/ 
Zbořil</v>
      </c>
      <c r="U114" s="47"/>
      <c r="V114" s="48"/>
      <c r="W114" s="49"/>
      <c r="X114" s="50"/>
      <c r="Y114" s="51"/>
      <c r="Z114" s="50"/>
      <c r="AA114" s="51"/>
      <c r="AB114" s="52" t="s">
        <v>5</v>
      </c>
      <c r="AC114" s="53" t="str">
        <f t="shared" si="16"/>
        <v>D28</v>
      </c>
      <c r="AD114" s="54">
        <f>COUNTIF($AB$3:$AB114,AB114)</f>
        <v>28</v>
      </c>
      <c r="AE114" s="55">
        <f>IF(AD114=1,'[1]pravidla turnaje'!$C$60,VLOOKUP(CONCATENATE(AB114,AD114-1),$AC$2:$AF113,3,0)+VLOOKUP(CONCATENATE(AB114,AD114-1),$AC$2:$AF113,4,0))</f>
        <v>0.5833333333333327</v>
      </c>
      <c r="AF114" s="56">
        <f>IF($E114="",('[1]pravidla turnaje'!#REF!/24/60),(VLOOKUP("x",'[1]pravidla turnaje'!$A$31:$D$58,4,0)/60/24))</f>
        <v>6.9444444444444441E-3</v>
      </c>
    </row>
    <row r="115" spans="1:32" ht="22.5" customHeight="1" x14ac:dyDescent="0.25">
      <c r="A115" s="38">
        <f t="shared" si="11"/>
        <v>50</v>
      </c>
      <c r="B115" s="38">
        <f t="shared" si="11"/>
        <v>50</v>
      </c>
      <c r="C115" s="38">
        <f t="shared" si="12"/>
        <v>50</v>
      </c>
      <c r="D115" s="39" t="str">
        <f t="shared" si="13"/>
        <v>54_55</v>
      </c>
      <c r="E115" s="40" t="str">
        <f t="shared" si="14"/>
        <v>N</v>
      </c>
      <c r="F115" s="62">
        <v>54</v>
      </c>
      <c r="G115" s="62">
        <v>55</v>
      </c>
      <c r="H115" s="38" t="str">
        <f t="shared" si="10"/>
        <v/>
      </c>
      <c r="I115" s="39" t="str">
        <f t="shared" si="10"/>
        <v/>
      </c>
      <c r="J115" s="42" t="str">
        <f>VLOOKUP(F115,[1]Tabulka!$B$4:$Q$239,16,0)</f>
        <v/>
      </c>
      <c r="K115" s="39" t="str">
        <f>VLOOKUP(G115,[1]Tabulka!$B$4:$Q$239,16,0)</f>
        <v/>
      </c>
      <c r="L115" s="42">
        <f>IF($E115="N",'[1]pravidla turnaje'!$A$6,IF($H115&gt;$I115,IF(OR($W115="PP",W115="SN"),'[1]pravidla turnaje'!$A$3,'[1]pravidla turnaje'!$A$2),IF($H115&lt;$I115,IF(OR($W115="PP",W115="SN"),'[1]pravidla turnaje'!$A$5,'[1]pravidla turnaje'!$A$6),'[1]pravidla turnaje'!$A$4)))</f>
        <v>0</v>
      </c>
      <c r="M115" s="39">
        <f>IF($E115="N",'[1]pravidla turnaje'!$A$6,IF($H115&lt;$I115,IF(OR($W115="PP",$W115="SN"),'[1]pravidla turnaje'!$A$3,'[1]pravidla turnaje'!$A$2),IF($H115&gt;$I115,IF(OR($W115="PP",$W115="SN"),'[1]pravidla turnaje'!$A$5,'[1]pravidla turnaje'!$A$6),'[1]pravidla turnaje'!$A$4)))</f>
        <v>0</v>
      </c>
      <c r="N115" s="42">
        <f t="shared" si="9"/>
        <v>54</v>
      </c>
      <c r="O115" s="43">
        <f t="shared" si="9"/>
        <v>55</v>
      </c>
      <c r="P115" s="44" t="str">
        <f>VLOOKUP($C115,'[1]pravidla turnaje'!$A$64:$B$83,2,0)</f>
        <v>E</v>
      </c>
      <c r="Q115" s="45" t="str">
        <f t="shared" si="15"/>
        <v>14:10 - 14:20</v>
      </c>
      <c r="R115" s="45" t="s">
        <v>145</v>
      </c>
      <c r="S115" s="46" t="str">
        <f>IFERROR(VLOOKUP(F115,[1]Tabulka!$B$4:$C$239,2,0),"")</f>
        <v>Syryčanský/ 
Marvan</v>
      </c>
      <c r="T115" s="46" t="str">
        <f>IFERROR(VLOOKUP(G115,[1]Tabulka!$B$4:$C$239,2,0),"")</f>
        <v>Ivory/ 
Rychlý</v>
      </c>
      <c r="U115" s="47"/>
      <c r="V115" s="48"/>
      <c r="W115" s="49"/>
      <c r="X115" s="50"/>
      <c r="Y115" s="51"/>
      <c r="Z115" s="50"/>
      <c r="AA115" s="51"/>
      <c r="AB115" s="52" t="s">
        <v>31</v>
      </c>
      <c r="AC115" s="53" t="str">
        <f t="shared" si="16"/>
        <v>A29</v>
      </c>
      <c r="AD115" s="54">
        <f>COUNTIF($AB$3:$AB115,AB115)</f>
        <v>29</v>
      </c>
      <c r="AE115" s="55">
        <f>IF(AD115=1,'[1]pravidla turnaje'!$C$60,VLOOKUP(CONCATENATE(AB115,AD115-1),$AC$2:$AF114,3,0)+VLOOKUP(CONCATENATE(AB115,AD115-1),$AC$2:$AF114,4,0))</f>
        <v>0.59027777777777712</v>
      </c>
      <c r="AF115" s="56">
        <f>IF($E115="",('[1]pravidla turnaje'!#REF!/24/60),(VLOOKUP("x",'[1]pravidla turnaje'!$A$31:$D$58,4,0)/60/24))</f>
        <v>6.9444444444444441E-3</v>
      </c>
    </row>
    <row r="116" spans="1:32" ht="22.5" customHeight="1" x14ac:dyDescent="0.25">
      <c r="A116" s="38">
        <f t="shared" si="11"/>
        <v>60</v>
      </c>
      <c r="B116" s="38">
        <f t="shared" si="11"/>
        <v>60</v>
      </c>
      <c r="C116" s="38">
        <f t="shared" si="12"/>
        <v>60</v>
      </c>
      <c r="D116" s="39" t="str">
        <f t="shared" si="13"/>
        <v>64_65</v>
      </c>
      <c r="E116" s="40" t="str">
        <f t="shared" si="14"/>
        <v>N</v>
      </c>
      <c r="F116" s="63">
        <v>64</v>
      </c>
      <c r="G116" s="63">
        <v>65</v>
      </c>
      <c r="H116" s="38" t="str">
        <f t="shared" si="10"/>
        <v/>
      </c>
      <c r="I116" s="39" t="str">
        <f t="shared" si="10"/>
        <v/>
      </c>
      <c r="J116" s="42" t="str">
        <f>VLOOKUP(F116,[1]Tabulka!$B$4:$Q$239,16,0)</f>
        <v/>
      </c>
      <c r="K116" s="39" t="str">
        <f>VLOOKUP(G116,[1]Tabulka!$B$4:$Q$239,16,0)</f>
        <v/>
      </c>
      <c r="L116" s="42">
        <f>IF($E116="N",'[1]pravidla turnaje'!$A$6,IF($H116&gt;$I116,IF(OR($W116="PP",W116="SN"),'[1]pravidla turnaje'!$A$3,'[1]pravidla turnaje'!$A$2),IF($H116&lt;$I116,IF(OR($W116="PP",W116="SN"),'[1]pravidla turnaje'!$A$5,'[1]pravidla turnaje'!$A$6),'[1]pravidla turnaje'!$A$4)))</f>
        <v>0</v>
      </c>
      <c r="M116" s="39">
        <f>IF($E116="N",'[1]pravidla turnaje'!$A$6,IF($H116&lt;$I116,IF(OR($W116="PP",$W116="SN"),'[1]pravidla turnaje'!$A$3,'[1]pravidla turnaje'!$A$2),IF($H116&gt;$I116,IF(OR($W116="PP",$W116="SN"),'[1]pravidla turnaje'!$A$5,'[1]pravidla turnaje'!$A$6),'[1]pravidla turnaje'!$A$4)))</f>
        <v>0</v>
      </c>
      <c r="N116" s="42">
        <f t="shared" si="9"/>
        <v>64</v>
      </c>
      <c r="O116" s="43">
        <f t="shared" si="9"/>
        <v>65</v>
      </c>
      <c r="P116" s="44" t="str">
        <f>VLOOKUP($C116,'[1]pravidla turnaje'!$A$64:$B$83,2,0)</f>
        <v>F</v>
      </c>
      <c r="Q116" s="45" t="str">
        <f t="shared" si="15"/>
        <v>14:10 - 14:20</v>
      </c>
      <c r="R116" s="45" t="s">
        <v>146</v>
      </c>
      <c r="S116" s="46" t="str">
        <f>IFERROR(VLOOKUP(F116,[1]Tabulka!$B$4:$C$239,2,0),"")</f>
        <v>Tluček/ 
Tluček</v>
      </c>
      <c r="T116" s="46" t="str">
        <f>IFERROR(VLOOKUP(G116,[1]Tabulka!$B$4:$C$239,2,0),"")</f>
        <v>Zouzal/ 
Eckhardt</v>
      </c>
      <c r="U116" s="47"/>
      <c r="V116" s="48"/>
      <c r="W116" s="49"/>
      <c r="X116" s="50"/>
      <c r="Y116" s="51"/>
      <c r="Z116" s="50"/>
      <c r="AA116" s="51"/>
      <c r="AB116" s="52" t="s">
        <v>33</v>
      </c>
      <c r="AC116" s="53" t="str">
        <f t="shared" si="16"/>
        <v>B29</v>
      </c>
      <c r="AD116" s="54">
        <f>COUNTIF($AB$3:$AB116,AB116)</f>
        <v>29</v>
      </c>
      <c r="AE116" s="55">
        <f>IF(AD116=1,'[1]pravidla turnaje'!$C$60,VLOOKUP(CONCATENATE(AB116,AD116-1),$AC$2:$AF115,3,0)+VLOOKUP(CONCATENATE(AB116,AD116-1),$AC$2:$AF115,4,0))</f>
        <v>0.59027777777777712</v>
      </c>
      <c r="AF116" s="56">
        <f>IF($E116="",('[1]pravidla turnaje'!#REF!/24/60),(VLOOKUP("x",'[1]pravidla turnaje'!$A$31:$D$58,4,0)/60/24))</f>
        <v>6.9444444444444441E-3</v>
      </c>
    </row>
    <row r="117" spans="1:32" ht="22.5" customHeight="1" x14ac:dyDescent="0.25">
      <c r="A117" s="38">
        <f t="shared" si="11"/>
        <v>70</v>
      </c>
      <c r="B117" s="38">
        <f t="shared" si="11"/>
        <v>70</v>
      </c>
      <c r="C117" s="38">
        <f t="shared" si="12"/>
        <v>70</v>
      </c>
      <c r="D117" s="39" t="str">
        <f t="shared" si="13"/>
        <v>74_75</v>
      </c>
      <c r="E117" s="40" t="str">
        <f t="shared" si="14"/>
        <v>N</v>
      </c>
      <c r="F117" s="64">
        <v>74</v>
      </c>
      <c r="G117" s="64">
        <v>75</v>
      </c>
      <c r="H117" s="38" t="str">
        <f t="shared" si="10"/>
        <v/>
      </c>
      <c r="I117" s="39" t="str">
        <f t="shared" si="10"/>
        <v/>
      </c>
      <c r="J117" s="42" t="str">
        <f>VLOOKUP(F117,[1]Tabulka!$B$4:$Q$239,16,0)</f>
        <v/>
      </c>
      <c r="K117" s="39" t="str">
        <f>VLOOKUP(G117,[1]Tabulka!$B$4:$Q$239,16,0)</f>
        <v/>
      </c>
      <c r="L117" s="42">
        <f>IF($E117="N",'[1]pravidla turnaje'!$A$6,IF($H117&gt;$I117,IF(OR($W117="PP",W117="SN"),'[1]pravidla turnaje'!$A$3,'[1]pravidla turnaje'!$A$2),IF($H117&lt;$I117,IF(OR($W117="PP",W117="SN"),'[1]pravidla turnaje'!$A$5,'[1]pravidla turnaje'!$A$6),'[1]pravidla turnaje'!$A$4)))</f>
        <v>0</v>
      </c>
      <c r="M117" s="39">
        <f>IF($E117="N",'[1]pravidla turnaje'!$A$6,IF($H117&lt;$I117,IF(OR($W117="PP",$W117="SN"),'[1]pravidla turnaje'!$A$3,'[1]pravidla turnaje'!$A$2),IF($H117&gt;$I117,IF(OR($W117="PP",$W117="SN"),'[1]pravidla turnaje'!$A$5,'[1]pravidla turnaje'!$A$6),'[1]pravidla turnaje'!$A$4)))</f>
        <v>0</v>
      </c>
      <c r="N117" s="42">
        <f t="shared" si="9"/>
        <v>74</v>
      </c>
      <c r="O117" s="43">
        <f t="shared" si="9"/>
        <v>75</v>
      </c>
      <c r="P117" s="44" t="str">
        <f>VLOOKUP($C117,'[1]pravidla turnaje'!$A$64:$B$83,2,0)</f>
        <v>G</v>
      </c>
      <c r="Q117" s="45" t="str">
        <f t="shared" si="15"/>
        <v>14:10 - 14:20</v>
      </c>
      <c r="R117" s="45" t="s">
        <v>147</v>
      </c>
      <c r="S117" s="46" t="str">
        <f>IFERROR(VLOOKUP(F117,[1]Tabulka!$B$4:$C$239,2,0),"")</f>
        <v>Renčín/ 
Hejný</v>
      </c>
      <c r="T117" s="46" t="str">
        <f>IFERROR(VLOOKUP(G117,[1]Tabulka!$B$4:$C$239,2,0),"")</f>
        <v>Hněvkovský/ 
Vašák</v>
      </c>
      <c r="U117" s="47"/>
      <c r="V117" s="48"/>
      <c r="W117" s="49"/>
      <c r="X117" s="50"/>
      <c r="Y117" s="51"/>
      <c r="Z117" s="50"/>
      <c r="AA117" s="51"/>
      <c r="AB117" s="52" t="s">
        <v>35</v>
      </c>
      <c r="AC117" s="53" t="str">
        <f t="shared" si="16"/>
        <v>C29</v>
      </c>
      <c r="AD117" s="54">
        <f>COUNTIF($AB$3:$AB117,AB117)</f>
        <v>29</v>
      </c>
      <c r="AE117" s="55">
        <f>IF(AD117=1,'[1]pravidla turnaje'!$C$60,VLOOKUP(CONCATENATE(AB117,AD117-1),$AC$2:$AF116,3,0)+VLOOKUP(CONCATENATE(AB117,AD117-1),$AC$2:$AF116,4,0))</f>
        <v>0.59027777777777712</v>
      </c>
      <c r="AF117" s="56">
        <f>IF($E117="",('[1]pravidla turnaje'!#REF!/24/60),(VLOOKUP("x",'[1]pravidla turnaje'!$A$31:$D$58,4,0)/60/24))</f>
        <v>6.9444444444444441E-3</v>
      </c>
    </row>
    <row r="118" spans="1:32" ht="22.5" customHeight="1" x14ac:dyDescent="0.25">
      <c r="A118" s="38">
        <f t="shared" si="11"/>
        <v>80</v>
      </c>
      <c r="B118" s="38">
        <f t="shared" si="11"/>
        <v>80</v>
      </c>
      <c r="C118" s="38">
        <f t="shared" si="12"/>
        <v>80</v>
      </c>
      <c r="D118" s="39" t="str">
        <f t="shared" si="13"/>
        <v>84_85</v>
      </c>
      <c r="E118" s="40" t="str">
        <f t="shared" si="14"/>
        <v>N</v>
      </c>
      <c r="F118" s="65">
        <v>84</v>
      </c>
      <c r="G118" s="65">
        <v>85</v>
      </c>
      <c r="H118" s="38" t="str">
        <f t="shared" si="10"/>
        <v/>
      </c>
      <c r="I118" s="39" t="str">
        <f t="shared" si="10"/>
        <v/>
      </c>
      <c r="J118" s="42" t="str">
        <f>VLOOKUP(F118,[1]Tabulka!$B$4:$Q$239,16,0)</f>
        <v/>
      </c>
      <c r="K118" s="39" t="str">
        <f>VLOOKUP(G118,[1]Tabulka!$B$4:$Q$239,16,0)</f>
        <v/>
      </c>
      <c r="L118" s="42">
        <f>IF($E118="N",'[1]pravidla turnaje'!$A$6,IF($H118&gt;$I118,IF(OR($W118="PP",W118="SN"),'[1]pravidla turnaje'!$A$3,'[1]pravidla turnaje'!$A$2),IF($H118&lt;$I118,IF(OR($W118="PP",W118="SN"),'[1]pravidla turnaje'!$A$5,'[1]pravidla turnaje'!$A$6),'[1]pravidla turnaje'!$A$4)))</f>
        <v>0</v>
      </c>
      <c r="M118" s="39">
        <f>IF($E118="N",'[1]pravidla turnaje'!$A$6,IF($H118&lt;$I118,IF(OR($W118="PP",$W118="SN"),'[1]pravidla turnaje'!$A$3,'[1]pravidla turnaje'!$A$2),IF($H118&gt;$I118,IF(OR($W118="PP",$W118="SN"),'[1]pravidla turnaje'!$A$5,'[1]pravidla turnaje'!$A$6),'[1]pravidla turnaje'!$A$4)))</f>
        <v>0</v>
      </c>
      <c r="N118" s="42">
        <f t="shared" si="9"/>
        <v>84</v>
      </c>
      <c r="O118" s="43">
        <f t="shared" si="9"/>
        <v>85</v>
      </c>
      <c r="P118" s="44" t="str">
        <f>VLOOKUP($C118,'[1]pravidla turnaje'!$A$64:$B$83,2,0)</f>
        <v>H</v>
      </c>
      <c r="Q118" s="45" t="str">
        <f t="shared" si="15"/>
        <v>14:10 - 14:20</v>
      </c>
      <c r="R118" s="45" t="s">
        <v>148</v>
      </c>
      <c r="S118" s="46" t="str">
        <f>IFERROR(VLOOKUP(F118,[1]Tabulka!$B$4:$C$239,2,0),"")</f>
        <v>Melíšek/ 
Melíšek</v>
      </c>
      <c r="T118" s="46" t="str">
        <f>IFERROR(VLOOKUP(G118,[1]Tabulka!$B$4:$C$239,2,0),"")</f>
        <v>Petrů/ 
Černer</v>
      </c>
      <c r="U118" s="47"/>
      <c r="V118" s="48"/>
      <c r="W118" s="49"/>
      <c r="X118" s="50"/>
      <c r="Y118" s="51"/>
      <c r="Z118" s="50"/>
      <c r="AA118" s="51"/>
      <c r="AB118" s="52" t="s">
        <v>5</v>
      </c>
      <c r="AC118" s="53" t="str">
        <f t="shared" si="16"/>
        <v>D29</v>
      </c>
      <c r="AD118" s="54">
        <f>COUNTIF($AB$3:$AB118,AB118)</f>
        <v>29</v>
      </c>
      <c r="AE118" s="55">
        <f>IF(AD118=1,'[1]pravidla turnaje'!$C$60,VLOOKUP(CONCATENATE(AB118,AD118-1),$AC$2:$AF117,3,0)+VLOOKUP(CONCATENATE(AB118,AD118-1),$AC$2:$AF117,4,0))</f>
        <v>0.59027777777777712</v>
      </c>
      <c r="AF118" s="56">
        <f>IF($E118="",('[1]pravidla turnaje'!#REF!/24/60),(VLOOKUP("x",'[1]pravidla turnaje'!$A$31:$D$58,4,0)/60/24))</f>
        <v>6.9444444444444441E-3</v>
      </c>
    </row>
    <row r="119" spans="1:32" ht="22.5" customHeight="1" x14ac:dyDescent="0.25">
      <c r="A119" s="38">
        <f t="shared" si="11"/>
        <v>50</v>
      </c>
      <c r="B119" s="38">
        <f t="shared" si="11"/>
        <v>50</v>
      </c>
      <c r="C119" s="38">
        <f t="shared" si="12"/>
        <v>50</v>
      </c>
      <c r="D119" s="39" t="str">
        <f t="shared" si="13"/>
        <v>51_57</v>
      </c>
      <c r="E119" s="40" t="str">
        <f t="shared" si="14"/>
        <v>N</v>
      </c>
      <c r="F119" s="62">
        <v>51</v>
      </c>
      <c r="G119" s="62">
        <v>57</v>
      </c>
      <c r="H119" s="38" t="str">
        <f t="shared" si="10"/>
        <v/>
      </c>
      <c r="I119" s="39" t="str">
        <f t="shared" si="10"/>
        <v/>
      </c>
      <c r="J119" s="42" t="str">
        <f>VLOOKUP(F119,[1]Tabulka!$B$4:$Q$239,16,0)</f>
        <v/>
      </c>
      <c r="K119" s="39" t="str">
        <f>VLOOKUP(G119,[1]Tabulka!$B$4:$Q$239,16,0)</f>
        <v/>
      </c>
      <c r="L119" s="42">
        <f>IF($E119="N",'[1]pravidla turnaje'!$A$6,IF($H119&gt;$I119,IF(OR($W119="PP",W119="SN"),'[1]pravidla turnaje'!$A$3,'[1]pravidla turnaje'!$A$2),IF($H119&lt;$I119,IF(OR($W119="PP",W119="SN"),'[1]pravidla turnaje'!$A$5,'[1]pravidla turnaje'!$A$6),'[1]pravidla turnaje'!$A$4)))</f>
        <v>0</v>
      </c>
      <c r="M119" s="39">
        <f>IF($E119="N",'[1]pravidla turnaje'!$A$6,IF($H119&lt;$I119,IF(OR($W119="PP",$W119="SN"),'[1]pravidla turnaje'!$A$3,'[1]pravidla turnaje'!$A$2),IF($H119&gt;$I119,IF(OR($W119="PP",$W119="SN"),'[1]pravidla turnaje'!$A$5,'[1]pravidla turnaje'!$A$6),'[1]pravidla turnaje'!$A$4)))</f>
        <v>0</v>
      </c>
      <c r="N119" s="42">
        <f t="shared" si="9"/>
        <v>51</v>
      </c>
      <c r="O119" s="43">
        <f t="shared" si="9"/>
        <v>57</v>
      </c>
      <c r="P119" s="44" t="str">
        <f>VLOOKUP($C119,'[1]pravidla turnaje'!$A$64:$B$83,2,0)</f>
        <v>E</v>
      </c>
      <c r="Q119" s="45" t="str">
        <f t="shared" si="15"/>
        <v>14:20 - 14:30</v>
      </c>
      <c r="R119" s="45" t="s">
        <v>149</v>
      </c>
      <c r="S119" s="46" t="str">
        <f>IFERROR(VLOOKUP(F119,[1]Tabulka!$B$4:$C$239,2,0),"")</f>
        <v>Haspeklo/ 
Horáček</v>
      </c>
      <c r="T119" s="46" t="str">
        <f>IFERROR(VLOOKUP(G119,[1]Tabulka!$B$4:$C$239,2,0),"")</f>
        <v>Vacín/ 
Chabr</v>
      </c>
      <c r="U119" s="47"/>
      <c r="V119" s="48"/>
      <c r="W119" s="49"/>
      <c r="X119" s="50"/>
      <c r="Y119" s="51"/>
      <c r="Z119" s="50"/>
      <c r="AA119" s="51"/>
      <c r="AB119" s="52" t="s">
        <v>31</v>
      </c>
      <c r="AC119" s="53" t="str">
        <f t="shared" si="16"/>
        <v>A30</v>
      </c>
      <c r="AD119" s="54">
        <f>COUNTIF($AB$3:$AB119,AB119)</f>
        <v>30</v>
      </c>
      <c r="AE119" s="55">
        <f>IF(AD119=1,'[1]pravidla turnaje'!$C$60,VLOOKUP(CONCATENATE(AB119,AD119-1),$AC$2:$AF118,3,0)+VLOOKUP(CONCATENATE(AB119,AD119-1),$AC$2:$AF118,4,0))</f>
        <v>0.59722222222222154</v>
      </c>
      <c r="AF119" s="56">
        <f>IF($E119="",('[1]pravidla turnaje'!#REF!/24/60),(VLOOKUP("x",'[1]pravidla turnaje'!$A$31:$D$58,4,0)/60/24))</f>
        <v>6.9444444444444441E-3</v>
      </c>
    </row>
    <row r="120" spans="1:32" ht="22.5" customHeight="1" x14ac:dyDescent="0.25">
      <c r="A120" s="38">
        <f t="shared" si="11"/>
        <v>60</v>
      </c>
      <c r="B120" s="38">
        <f t="shared" si="11"/>
        <v>60</v>
      </c>
      <c r="C120" s="38">
        <f t="shared" si="12"/>
        <v>60</v>
      </c>
      <c r="D120" s="39" t="str">
        <f t="shared" si="13"/>
        <v>61_67</v>
      </c>
      <c r="E120" s="40" t="str">
        <f t="shared" si="14"/>
        <v>N</v>
      </c>
      <c r="F120" s="63">
        <v>61</v>
      </c>
      <c r="G120" s="63">
        <v>67</v>
      </c>
      <c r="H120" s="38" t="str">
        <f t="shared" si="10"/>
        <v/>
      </c>
      <c r="I120" s="39" t="str">
        <f t="shared" si="10"/>
        <v/>
      </c>
      <c r="J120" s="42" t="str">
        <f>VLOOKUP(F120,[1]Tabulka!$B$4:$Q$239,16,0)</f>
        <v/>
      </c>
      <c r="K120" s="39" t="str">
        <f>VLOOKUP(G120,[1]Tabulka!$B$4:$Q$239,16,0)</f>
        <v/>
      </c>
      <c r="L120" s="42">
        <f>IF($E120="N",'[1]pravidla turnaje'!$A$6,IF($H120&gt;$I120,IF(OR($W120="PP",W120="SN"),'[1]pravidla turnaje'!$A$3,'[1]pravidla turnaje'!$A$2),IF($H120&lt;$I120,IF(OR($W120="PP",W120="SN"),'[1]pravidla turnaje'!$A$5,'[1]pravidla turnaje'!$A$6),'[1]pravidla turnaje'!$A$4)))</f>
        <v>0</v>
      </c>
      <c r="M120" s="39">
        <f>IF($E120="N",'[1]pravidla turnaje'!$A$6,IF($H120&lt;$I120,IF(OR($W120="PP",$W120="SN"),'[1]pravidla turnaje'!$A$3,'[1]pravidla turnaje'!$A$2),IF($H120&gt;$I120,IF(OR($W120="PP",$W120="SN"),'[1]pravidla turnaje'!$A$5,'[1]pravidla turnaje'!$A$6),'[1]pravidla turnaje'!$A$4)))</f>
        <v>0</v>
      </c>
      <c r="N120" s="42">
        <f t="shared" si="9"/>
        <v>61</v>
      </c>
      <c r="O120" s="43">
        <f t="shared" si="9"/>
        <v>67</v>
      </c>
      <c r="P120" s="44" t="str">
        <f>VLOOKUP($C120,'[1]pravidla turnaje'!$A$64:$B$83,2,0)</f>
        <v>F</v>
      </c>
      <c r="Q120" s="45" t="str">
        <f t="shared" si="15"/>
        <v>14:20 - 14:30</v>
      </c>
      <c r="R120" s="45" t="s">
        <v>150</v>
      </c>
      <c r="S120" s="46" t="str">
        <f>IFERROR(VLOOKUP(F120,[1]Tabulka!$B$4:$C$239,2,0),"")</f>
        <v>Fejfar/ 
Čáp</v>
      </c>
      <c r="T120" s="46" t="str">
        <f>IFERROR(VLOOKUP(G120,[1]Tabulka!$B$4:$C$239,2,0),"")</f>
        <v>h_54/ 
g_54</v>
      </c>
      <c r="U120" s="47"/>
      <c r="V120" s="48"/>
      <c r="W120" s="49"/>
      <c r="X120" s="50"/>
      <c r="Y120" s="51"/>
      <c r="Z120" s="50"/>
      <c r="AA120" s="51"/>
      <c r="AB120" s="52" t="s">
        <v>33</v>
      </c>
      <c r="AC120" s="53" t="str">
        <f t="shared" si="16"/>
        <v>B30</v>
      </c>
      <c r="AD120" s="54">
        <f>COUNTIF($AB$3:$AB120,AB120)</f>
        <v>30</v>
      </c>
      <c r="AE120" s="55">
        <f>IF(AD120=1,'[1]pravidla turnaje'!$C$60,VLOOKUP(CONCATENATE(AB120,AD120-1),$AC$2:$AF119,3,0)+VLOOKUP(CONCATENATE(AB120,AD120-1),$AC$2:$AF119,4,0))</f>
        <v>0.59722222222222154</v>
      </c>
      <c r="AF120" s="56">
        <f>IF($E120="",('[1]pravidla turnaje'!#REF!/24/60),(VLOOKUP("x",'[1]pravidla turnaje'!$A$31:$D$58,4,0)/60/24))</f>
        <v>6.9444444444444441E-3</v>
      </c>
    </row>
    <row r="121" spans="1:32" ht="22.5" customHeight="1" x14ac:dyDescent="0.25">
      <c r="A121" s="38">
        <f t="shared" si="11"/>
        <v>70</v>
      </c>
      <c r="B121" s="38">
        <f t="shared" si="11"/>
        <v>70</v>
      </c>
      <c r="C121" s="38">
        <f t="shared" si="12"/>
        <v>70</v>
      </c>
      <c r="D121" s="39" t="str">
        <f t="shared" si="13"/>
        <v>71_77</v>
      </c>
      <c r="E121" s="40" t="str">
        <f t="shared" si="14"/>
        <v>N</v>
      </c>
      <c r="F121" s="64">
        <v>71</v>
      </c>
      <c r="G121" s="64">
        <v>77</v>
      </c>
      <c r="H121" s="38" t="str">
        <f t="shared" si="10"/>
        <v/>
      </c>
      <c r="I121" s="39" t="str">
        <f t="shared" si="10"/>
        <v/>
      </c>
      <c r="J121" s="42" t="str">
        <f>VLOOKUP(F121,[1]Tabulka!$B$4:$Q$239,16,0)</f>
        <v/>
      </c>
      <c r="K121" s="39" t="str">
        <f>VLOOKUP(G121,[1]Tabulka!$B$4:$Q$239,16,0)</f>
        <v/>
      </c>
      <c r="L121" s="42">
        <f>IF($E121="N",'[1]pravidla turnaje'!$A$6,IF($H121&gt;$I121,IF(OR($W121="PP",W121="SN"),'[1]pravidla turnaje'!$A$3,'[1]pravidla turnaje'!$A$2),IF($H121&lt;$I121,IF(OR($W121="PP",W121="SN"),'[1]pravidla turnaje'!$A$5,'[1]pravidla turnaje'!$A$6),'[1]pravidla turnaje'!$A$4)))</f>
        <v>0</v>
      </c>
      <c r="M121" s="39">
        <f>IF($E121="N",'[1]pravidla turnaje'!$A$6,IF($H121&lt;$I121,IF(OR($W121="PP",$W121="SN"),'[1]pravidla turnaje'!$A$3,'[1]pravidla turnaje'!$A$2),IF($H121&gt;$I121,IF(OR($W121="PP",$W121="SN"),'[1]pravidla turnaje'!$A$5,'[1]pravidla turnaje'!$A$6),'[1]pravidla turnaje'!$A$4)))</f>
        <v>0</v>
      </c>
      <c r="N121" s="42">
        <f t="shared" ref="N121:O151" si="17">IF(EXACT($J121,$K121),F121,"")</f>
        <v>71</v>
      </c>
      <c r="O121" s="43">
        <f t="shared" si="17"/>
        <v>77</v>
      </c>
      <c r="P121" s="44" t="str">
        <f>VLOOKUP($C121,'[1]pravidla turnaje'!$A$64:$B$83,2,0)</f>
        <v>G</v>
      </c>
      <c r="Q121" s="45" t="str">
        <f t="shared" si="15"/>
        <v>14:20 - 14:30</v>
      </c>
      <c r="R121" s="45" t="s">
        <v>151</v>
      </c>
      <c r="S121" s="46" t="str">
        <f>IFERROR(VLOOKUP(F121,[1]Tabulka!$B$4:$C$239,2,0),"")</f>
        <v>Rus/ 
Draský</v>
      </c>
      <c r="T121" s="46" t="str">
        <f>IFERROR(VLOOKUP(G121,[1]Tabulka!$B$4:$C$239,2,0),"")</f>
        <v>h_55/ 
g_55</v>
      </c>
      <c r="U121" s="47"/>
      <c r="V121" s="48"/>
      <c r="W121" s="49"/>
      <c r="X121" s="50"/>
      <c r="Y121" s="51"/>
      <c r="Z121" s="50"/>
      <c r="AA121" s="51"/>
      <c r="AB121" s="52" t="s">
        <v>35</v>
      </c>
      <c r="AC121" s="53" t="str">
        <f t="shared" si="16"/>
        <v>C30</v>
      </c>
      <c r="AD121" s="54">
        <f>COUNTIF($AB$3:$AB121,AB121)</f>
        <v>30</v>
      </c>
      <c r="AE121" s="55">
        <f>IF(AD121=1,'[1]pravidla turnaje'!$C$60,VLOOKUP(CONCATENATE(AB121,AD121-1),$AC$2:$AF120,3,0)+VLOOKUP(CONCATENATE(AB121,AD121-1),$AC$2:$AF120,4,0))</f>
        <v>0.59722222222222154</v>
      </c>
      <c r="AF121" s="56">
        <f>IF($E121="",('[1]pravidla turnaje'!#REF!/24/60),(VLOOKUP("x",'[1]pravidla turnaje'!$A$31:$D$58,4,0)/60/24))</f>
        <v>6.9444444444444441E-3</v>
      </c>
    </row>
    <row r="122" spans="1:32" ht="22.5" customHeight="1" x14ac:dyDescent="0.25">
      <c r="A122" s="38">
        <f t="shared" si="11"/>
        <v>80</v>
      </c>
      <c r="B122" s="38">
        <f t="shared" si="11"/>
        <v>80</v>
      </c>
      <c r="C122" s="38">
        <f t="shared" si="12"/>
        <v>80</v>
      </c>
      <c r="D122" s="39" t="str">
        <f t="shared" si="13"/>
        <v>81_87</v>
      </c>
      <c r="E122" s="40" t="str">
        <f t="shared" si="14"/>
        <v>N</v>
      </c>
      <c r="F122" s="65">
        <v>81</v>
      </c>
      <c r="G122" s="65">
        <v>87</v>
      </c>
      <c r="H122" s="38" t="str">
        <f t="shared" ref="H122:I141" si="18">IF($E122&lt;&gt;"N",U122,"")</f>
        <v/>
      </c>
      <c r="I122" s="39" t="str">
        <f t="shared" si="18"/>
        <v/>
      </c>
      <c r="J122" s="42" t="str">
        <f>VLOOKUP(F122,[1]Tabulka!$B$4:$Q$239,16,0)</f>
        <v/>
      </c>
      <c r="K122" s="39" t="str">
        <f>VLOOKUP(G122,[1]Tabulka!$B$4:$Q$239,16,0)</f>
        <v/>
      </c>
      <c r="L122" s="42">
        <f>IF($E122="N",'[1]pravidla turnaje'!$A$6,IF($H122&gt;$I122,IF(OR($W122="PP",W122="SN"),'[1]pravidla turnaje'!$A$3,'[1]pravidla turnaje'!$A$2),IF($H122&lt;$I122,IF(OR($W122="PP",W122="SN"),'[1]pravidla turnaje'!$A$5,'[1]pravidla turnaje'!$A$6),'[1]pravidla turnaje'!$A$4)))</f>
        <v>0</v>
      </c>
      <c r="M122" s="39">
        <f>IF($E122="N",'[1]pravidla turnaje'!$A$6,IF($H122&lt;$I122,IF(OR($W122="PP",$W122="SN"),'[1]pravidla turnaje'!$A$3,'[1]pravidla turnaje'!$A$2),IF($H122&gt;$I122,IF(OR($W122="PP",$W122="SN"),'[1]pravidla turnaje'!$A$5,'[1]pravidla turnaje'!$A$6),'[1]pravidla turnaje'!$A$4)))</f>
        <v>0</v>
      </c>
      <c r="N122" s="42">
        <f t="shared" si="17"/>
        <v>81</v>
      </c>
      <c r="O122" s="43">
        <f t="shared" si="17"/>
        <v>87</v>
      </c>
      <c r="P122" s="44" t="str">
        <f>VLOOKUP($C122,'[1]pravidla turnaje'!$A$64:$B$83,2,0)</f>
        <v>H</v>
      </c>
      <c r="Q122" s="45" t="str">
        <f t="shared" si="15"/>
        <v>14:20 - 14:30</v>
      </c>
      <c r="R122" s="45" t="s">
        <v>152</v>
      </c>
      <c r="S122" s="46" t="str">
        <f>IFERROR(VLOOKUP(F122,[1]Tabulka!$B$4:$C$239,2,0),"")</f>
        <v>Kolstrunk/ 
Kvapil</v>
      </c>
      <c r="T122" s="46" t="str">
        <f>IFERROR(VLOOKUP(G122,[1]Tabulka!$B$4:$C$239,2,0),"")</f>
        <v>h_56/ 
g_56</v>
      </c>
      <c r="U122" s="47"/>
      <c r="V122" s="48"/>
      <c r="W122" s="49"/>
      <c r="X122" s="50"/>
      <c r="Y122" s="51"/>
      <c r="Z122" s="50"/>
      <c r="AA122" s="51"/>
      <c r="AB122" s="52" t="s">
        <v>5</v>
      </c>
      <c r="AC122" s="53" t="str">
        <f t="shared" si="16"/>
        <v>D30</v>
      </c>
      <c r="AD122" s="54">
        <f>COUNTIF($AB$3:$AB122,AB122)</f>
        <v>30</v>
      </c>
      <c r="AE122" s="55">
        <f>IF(AD122=1,'[1]pravidla turnaje'!$C$60,VLOOKUP(CONCATENATE(AB122,AD122-1),$AC$2:$AF121,3,0)+VLOOKUP(CONCATENATE(AB122,AD122-1),$AC$2:$AF121,4,0))</f>
        <v>0.59722222222222154</v>
      </c>
      <c r="AF122" s="56">
        <f>IF($E122="",('[1]pravidla turnaje'!#REF!/24/60),(VLOOKUP("x",'[1]pravidla turnaje'!$A$31:$D$58,4,0)/60/24))</f>
        <v>6.9444444444444441E-3</v>
      </c>
    </row>
    <row r="123" spans="1:32" ht="22.5" customHeight="1" x14ac:dyDescent="0.25">
      <c r="A123" s="38">
        <f t="shared" si="11"/>
        <v>10</v>
      </c>
      <c r="B123" s="38">
        <f t="shared" si="11"/>
        <v>10</v>
      </c>
      <c r="C123" s="38">
        <f t="shared" si="12"/>
        <v>10</v>
      </c>
      <c r="D123" s="39" t="str">
        <f t="shared" si="13"/>
        <v>13_16</v>
      </c>
      <c r="E123" s="40" t="str">
        <f t="shared" si="14"/>
        <v>N</v>
      </c>
      <c r="F123" s="41">
        <v>16</v>
      </c>
      <c r="G123" s="41">
        <v>13</v>
      </c>
      <c r="H123" s="38" t="str">
        <f t="shared" si="18"/>
        <v/>
      </c>
      <c r="I123" s="39" t="str">
        <f t="shared" si="18"/>
        <v/>
      </c>
      <c r="J123" s="42" t="str">
        <f>VLOOKUP(F123,[1]Tabulka!$B$4:$Q$239,16,0)</f>
        <v/>
      </c>
      <c r="K123" s="39" t="str">
        <f>VLOOKUP(G123,[1]Tabulka!$B$4:$Q$239,16,0)</f>
        <v/>
      </c>
      <c r="L123" s="42">
        <f>IF($E123="N",'[1]pravidla turnaje'!$A$6,IF($H123&gt;$I123,IF(OR($W123="PP",W123="SN"),'[1]pravidla turnaje'!$A$3,'[1]pravidla turnaje'!$A$2),IF($H123&lt;$I123,IF(OR($W123="PP",W123="SN"),'[1]pravidla turnaje'!$A$5,'[1]pravidla turnaje'!$A$6),'[1]pravidla turnaje'!$A$4)))</f>
        <v>0</v>
      </c>
      <c r="M123" s="39">
        <f>IF($E123="N",'[1]pravidla turnaje'!$A$6,IF($H123&lt;$I123,IF(OR($W123="PP",$W123="SN"),'[1]pravidla turnaje'!$A$3,'[1]pravidla turnaje'!$A$2),IF($H123&gt;$I123,IF(OR($W123="PP",$W123="SN"),'[1]pravidla turnaje'!$A$5,'[1]pravidla turnaje'!$A$6),'[1]pravidla turnaje'!$A$4)))</f>
        <v>0</v>
      </c>
      <c r="N123" s="42">
        <f t="shared" si="17"/>
        <v>16</v>
      </c>
      <c r="O123" s="43">
        <f t="shared" si="17"/>
        <v>13</v>
      </c>
      <c r="P123" s="44" t="str">
        <f>VLOOKUP($C123,'[1]pravidla turnaje'!$A$64:$B$83,2,0)</f>
        <v>A</v>
      </c>
      <c r="Q123" s="45" t="str">
        <f t="shared" si="15"/>
        <v>14:30 - 14:40</v>
      </c>
      <c r="R123" s="45" t="s">
        <v>153</v>
      </c>
      <c r="S123" s="46" t="str">
        <f>IFERROR(VLOOKUP(F123,[1]Tabulka!$B$4:$C$239,2,0),"")</f>
        <v>Kronychová/ 
Kadlecová</v>
      </c>
      <c r="T123" s="46" t="str">
        <f>IFERROR(VLOOKUP(G123,[1]Tabulka!$B$4:$C$239,2,0),"")</f>
        <v>Václav/ 
Houser</v>
      </c>
      <c r="U123" s="47"/>
      <c r="V123" s="48"/>
      <c r="W123" s="49"/>
      <c r="X123" s="50"/>
      <c r="Y123" s="51"/>
      <c r="Z123" s="50"/>
      <c r="AA123" s="51"/>
      <c r="AB123" s="52" t="s">
        <v>31</v>
      </c>
      <c r="AC123" s="53" t="str">
        <f t="shared" si="16"/>
        <v>A31</v>
      </c>
      <c r="AD123" s="54">
        <f>COUNTIF($AB$3:$AB123,AB123)</f>
        <v>31</v>
      </c>
      <c r="AE123" s="55">
        <f>IF(AD123=1,'[1]pravidla turnaje'!$C$60,VLOOKUP(CONCATENATE(AB123,AD123-1),$AC$2:$AF122,3,0)+VLOOKUP(CONCATENATE(AB123,AD123-1),$AC$2:$AF122,4,0))</f>
        <v>0.60416666666666596</v>
      </c>
      <c r="AF123" s="56">
        <f>IF($E123="",('[1]pravidla turnaje'!#REF!/24/60),(VLOOKUP("x",'[1]pravidla turnaje'!$A$31:$D$58,4,0)/60/24))</f>
        <v>6.9444444444444441E-3</v>
      </c>
    </row>
    <row r="124" spans="1:32" ht="22.5" customHeight="1" x14ac:dyDescent="0.25">
      <c r="A124" s="38">
        <f t="shared" si="11"/>
        <v>20</v>
      </c>
      <c r="B124" s="38">
        <f t="shared" si="11"/>
        <v>20</v>
      </c>
      <c r="C124" s="38">
        <f t="shared" si="12"/>
        <v>20</v>
      </c>
      <c r="D124" s="39" t="str">
        <f t="shared" si="13"/>
        <v>23_26</v>
      </c>
      <c r="E124" s="40" t="str">
        <f t="shared" si="14"/>
        <v>N</v>
      </c>
      <c r="F124" s="59">
        <v>26</v>
      </c>
      <c r="G124" s="59">
        <v>23</v>
      </c>
      <c r="H124" s="38" t="str">
        <f t="shared" si="18"/>
        <v/>
      </c>
      <c r="I124" s="39" t="str">
        <f t="shared" si="18"/>
        <v/>
      </c>
      <c r="J124" s="42" t="str">
        <f>VLOOKUP(F124,[1]Tabulka!$B$4:$Q$239,16,0)</f>
        <v/>
      </c>
      <c r="K124" s="39" t="str">
        <f>VLOOKUP(G124,[1]Tabulka!$B$4:$Q$239,16,0)</f>
        <v/>
      </c>
      <c r="L124" s="42">
        <f>IF($E124="N",'[1]pravidla turnaje'!$A$6,IF($H124&gt;$I124,IF(OR($W124="PP",W124="SN"),'[1]pravidla turnaje'!$A$3,'[1]pravidla turnaje'!$A$2),IF($H124&lt;$I124,IF(OR($W124="PP",W124="SN"),'[1]pravidla turnaje'!$A$5,'[1]pravidla turnaje'!$A$6),'[1]pravidla turnaje'!$A$4)))</f>
        <v>0</v>
      </c>
      <c r="M124" s="39">
        <f>IF($E124="N",'[1]pravidla turnaje'!$A$6,IF($H124&lt;$I124,IF(OR($W124="PP",$W124="SN"),'[1]pravidla turnaje'!$A$3,'[1]pravidla turnaje'!$A$2),IF($H124&gt;$I124,IF(OR($W124="PP",$W124="SN"),'[1]pravidla turnaje'!$A$5,'[1]pravidla turnaje'!$A$6),'[1]pravidla turnaje'!$A$4)))</f>
        <v>0</v>
      </c>
      <c r="N124" s="42">
        <f t="shared" si="17"/>
        <v>26</v>
      </c>
      <c r="O124" s="43">
        <f t="shared" si="17"/>
        <v>23</v>
      </c>
      <c r="P124" s="44" t="str">
        <f>VLOOKUP($C124,'[1]pravidla turnaje'!$A$64:$B$83,2,0)</f>
        <v>B</v>
      </c>
      <c r="Q124" s="45" t="str">
        <f t="shared" si="15"/>
        <v>14:30 - 14:40</v>
      </c>
      <c r="R124" s="45" t="s">
        <v>154</v>
      </c>
      <c r="S124" s="46" t="str">
        <f>IFERROR(VLOOKUP(F124,[1]Tabulka!$B$4:$C$239,2,0),"")</f>
        <v>Křenek/ 
Körber</v>
      </c>
      <c r="T124" s="46" t="str">
        <f>IFERROR(VLOOKUP(G124,[1]Tabulka!$B$4:$C$239,2,0),"")</f>
        <v>Rudiš/ 
Rudiš</v>
      </c>
      <c r="U124" s="47"/>
      <c r="V124" s="48"/>
      <c r="W124" s="49"/>
      <c r="X124" s="50"/>
      <c r="Y124" s="51"/>
      <c r="Z124" s="50"/>
      <c r="AA124" s="51"/>
      <c r="AB124" s="52" t="s">
        <v>33</v>
      </c>
      <c r="AC124" s="53" t="str">
        <f t="shared" si="16"/>
        <v>B31</v>
      </c>
      <c r="AD124" s="54">
        <f>COUNTIF($AB$3:$AB124,AB124)</f>
        <v>31</v>
      </c>
      <c r="AE124" s="55">
        <f>IF(AD124=1,'[1]pravidla turnaje'!$C$60,VLOOKUP(CONCATENATE(AB124,AD124-1),$AC$2:$AF123,3,0)+VLOOKUP(CONCATENATE(AB124,AD124-1),$AC$2:$AF123,4,0))</f>
        <v>0.60416666666666596</v>
      </c>
      <c r="AF124" s="56">
        <f>IF($E124="",('[1]pravidla turnaje'!#REF!/24/60),(VLOOKUP("x",'[1]pravidla turnaje'!$A$31:$D$58,4,0)/60/24))</f>
        <v>6.9444444444444441E-3</v>
      </c>
    </row>
    <row r="125" spans="1:32" ht="22.5" customHeight="1" x14ac:dyDescent="0.25">
      <c r="A125" s="38">
        <f t="shared" si="11"/>
        <v>30</v>
      </c>
      <c r="B125" s="38">
        <f t="shared" si="11"/>
        <v>30</v>
      </c>
      <c r="C125" s="38">
        <f t="shared" si="12"/>
        <v>30</v>
      </c>
      <c r="D125" s="39" t="str">
        <f t="shared" si="13"/>
        <v>33_36</v>
      </c>
      <c r="E125" s="40" t="str">
        <f t="shared" si="14"/>
        <v>N</v>
      </c>
      <c r="F125" s="60">
        <v>36</v>
      </c>
      <c r="G125" s="60">
        <v>33</v>
      </c>
      <c r="H125" s="38" t="str">
        <f t="shared" si="18"/>
        <v/>
      </c>
      <c r="I125" s="39" t="str">
        <f t="shared" si="18"/>
        <v/>
      </c>
      <c r="J125" s="42" t="str">
        <f>VLOOKUP(F125,[1]Tabulka!$B$4:$Q$239,16,0)</f>
        <v/>
      </c>
      <c r="K125" s="39" t="str">
        <f>VLOOKUP(G125,[1]Tabulka!$B$4:$Q$239,16,0)</f>
        <v/>
      </c>
      <c r="L125" s="42">
        <f>IF($E125="N",'[1]pravidla turnaje'!$A$6,IF($H125&gt;$I125,IF(OR($W125="PP",W125="SN"),'[1]pravidla turnaje'!$A$3,'[1]pravidla turnaje'!$A$2),IF($H125&lt;$I125,IF(OR($W125="PP",W125="SN"),'[1]pravidla turnaje'!$A$5,'[1]pravidla turnaje'!$A$6),'[1]pravidla turnaje'!$A$4)))</f>
        <v>0</v>
      </c>
      <c r="M125" s="39">
        <f>IF($E125="N",'[1]pravidla turnaje'!$A$6,IF($H125&lt;$I125,IF(OR($W125="PP",$W125="SN"),'[1]pravidla turnaje'!$A$3,'[1]pravidla turnaje'!$A$2),IF($H125&gt;$I125,IF(OR($W125="PP",$W125="SN"),'[1]pravidla turnaje'!$A$5,'[1]pravidla turnaje'!$A$6),'[1]pravidla turnaje'!$A$4)))</f>
        <v>0</v>
      </c>
      <c r="N125" s="42">
        <f t="shared" si="17"/>
        <v>36</v>
      </c>
      <c r="O125" s="43">
        <f t="shared" si="17"/>
        <v>33</v>
      </c>
      <c r="P125" s="44" t="str">
        <f>VLOOKUP($C125,'[1]pravidla turnaje'!$A$64:$B$83,2,0)</f>
        <v>C</v>
      </c>
      <c r="Q125" s="45" t="str">
        <f t="shared" si="15"/>
        <v>14:30 - 14:40</v>
      </c>
      <c r="R125" s="45" t="s">
        <v>155</v>
      </c>
      <c r="S125" s="46" t="str">
        <f>IFERROR(VLOOKUP(F125,[1]Tabulka!$B$4:$C$239,2,0),"")</f>
        <v>Hněvkovský/ 
Šárka</v>
      </c>
      <c r="T125" s="46" t="str">
        <f>IFERROR(VLOOKUP(G125,[1]Tabulka!$B$4:$C$239,2,0),"")</f>
        <v>Antůšek/ 
Řečník</v>
      </c>
      <c r="U125" s="47"/>
      <c r="V125" s="48"/>
      <c r="W125" s="49"/>
      <c r="X125" s="50"/>
      <c r="Y125" s="51"/>
      <c r="Z125" s="50"/>
      <c r="AA125" s="51"/>
      <c r="AB125" s="52" t="s">
        <v>35</v>
      </c>
      <c r="AC125" s="53" t="str">
        <f t="shared" si="16"/>
        <v>C31</v>
      </c>
      <c r="AD125" s="54">
        <f>COUNTIF($AB$3:$AB125,AB125)</f>
        <v>31</v>
      </c>
      <c r="AE125" s="55">
        <f>IF(AD125=1,'[1]pravidla turnaje'!$C$60,VLOOKUP(CONCATENATE(AB125,AD125-1),$AC$2:$AF124,3,0)+VLOOKUP(CONCATENATE(AB125,AD125-1),$AC$2:$AF124,4,0))</f>
        <v>0.60416666666666596</v>
      </c>
      <c r="AF125" s="56">
        <f>IF($E125="",('[1]pravidla turnaje'!#REF!/24/60),(VLOOKUP("x",'[1]pravidla turnaje'!$A$31:$D$58,4,0)/60/24))</f>
        <v>6.9444444444444441E-3</v>
      </c>
    </row>
    <row r="126" spans="1:32" ht="22.5" customHeight="1" x14ac:dyDescent="0.25">
      <c r="A126" s="38">
        <f t="shared" si="11"/>
        <v>40</v>
      </c>
      <c r="B126" s="38">
        <f t="shared" si="11"/>
        <v>40</v>
      </c>
      <c r="C126" s="38">
        <f t="shared" si="12"/>
        <v>40</v>
      </c>
      <c r="D126" s="39" t="str">
        <f t="shared" si="13"/>
        <v>43_46</v>
      </c>
      <c r="E126" s="40" t="str">
        <f t="shared" si="14"/>
        <v>N</v>
      </c>
      <c r="F126" s="61">
        <v>46</v>
      </c>
      <c r="G126" s="61">
        <v>43</v>
      </c>
      <c r="H126" s="38" t="str">
        <f t="shared" si="18"/>
        <v/>
      </c>
      <c r="I126" s="39" t="str">
        <f t="shared" si="18"/>
        <v/>
      </c>
      <c r="J126" s="42" t="str">
        <f>VLOOKUP(F126,[1]Tabulka!$B$4:$Q$239,16,0)</f>
        <v/>
      </c>
      <c r="K126" s="39" t="str">
        <f>VLOOKUP(G126,[1]Tabulka!$B$4:$Q$239,16,0)</f>
        <v/>
      </c>
      <c r="L126" s="42">
        <f>IF($E126="N",'[1]pravidla turnaje'!$A$6,IF($H126&gt;$I126,IF(OR($W126="PP",W126="SN"),'[1]pravidla turnaje'!$A$3,'[1]pravidla turnaje'!$A$2),IF($H126&lt;$I126,IF(OR($W126="PP",W126="SN"),'[1]pravidla turnaje'!$A$5,'[1]pravidla turnaje'!$A$6),'[1]pravidla turnaje'!$A$4)))</f>
        <v>0</v>
      </c>
      <c r="M126" s="39">
        <f>IF($E126="N",'[1]pravidla turnaje'!$A$6,IF($H126&lt;$I126,IF(OR($W126="PP",$W126="SN"),'[1]pravidla turnaje'!$A$3,'[1]pravidla turnaje'!$A$2),IF($H126&gt;$I126,IF(OR($W126="PP",$W126="SN"),'[1]pravidla turnaje'!$A$5,'[1]pravidla turnaje'!$A$6),'[1]pravidla turnaje'!$A$4)))</f>
        <v>0</v>
      </c>
      <c r="N126" s="42">
        <f t="shared" si="17"/>
        <v>46</v>
      </c>
      <c r="O126" s="43">
        <f t="shared" si="17"/>
        <v>43</v>
      </c>
      <c r="P126" s="44" t="str">
        <f>VLOOKUP($C126,'[1]pravidla turnaje'!$A$64:$B$83,2,0)</f>
        <v>D</v>
      </c>
      <c r="Q126" s="45" t="str">
        <f t="shared" si="15"/>
        <v>14:30 - 14:40</v>
      </c>
      <c r="R126" s="45" t="s">
        <v>156</v>
      </c>
      <c r="S126" s="46" t="str">
        <f>IFERROR(VLOOKUP(F126,[1]Tabulka!$B$4:$C$239,2,0),"")</f>
        <v>Vojta/ 
Hynek</v>
      </c>
      <c r="T126" s="46" t="str">
        <f>IFERROR(VLOOKUP(G126,[1]Tabulka!$B$4:$C$239,2,0),"")</f>
        <v>Malý/ 
Topš</v>
      </c>
      <c r="U126" s="47"/>
      <c r="V126" s="48"/>
      <c r="W126" s="49"/>
      <c r="X126" s="50"/>
      <c r="Y126" s="51"/>
      <c r="Z126" s="50"/>
      <c r="AA126" s="51"/>
      <c r="AB126" s="52" t="s">
        <v>5</v>
      </c>
      <c r="AC126" s="53" t="str">
        <f t="shared" si="16"/>
        <v>D31</v>
      </c>
      <c r="AD126" s="54">
        <f>COUNTIF($AB$3:$AB126,AB126)</f>
        <v>31</v>
      </c>
      <c r="AE126" s="55">
        <f>IF(AD126=1,'[1]pravidla turnaje'!$C$60,VLOOKUP(CONCATENATE(AB126,AD126-1),$AC$2:$AF125,3,0)+VLOOKUP(CONCATENATE(AB126,AD126-1),$AC$2:$AF125,4,0))</f>
        <v>0.60416666666666596</v>
      </c>
      <c r="AF126" s="56">
        <f>IF($E126="",('[1]pravidla turnaje'!#REF!/24/60),(VLOOKUP("x",'[1]pravidla turnaje'!$A$31:$D$58,4,0)/60/24))</f>
        <v>6.9444444444444441E-3</v>
      </c>
    </row>
    <row r="127" spans="1:32" ht="22.5" customHeight="1" x14ac:dyDescent="0.25">
      <c r="A127" s="38">
        <f t="shared" si="11"/>
        <v>10</v>
      </c>
      <c r="B127" s="38">
        <f t="shared" si="11"/>
        <v>10</v>
      </c>
      <c r="C127" s="38">
        <f t="shared" si="12"/>
        <v>10</v>
      </c>
      <c r="D127" s="39" t="str">
        <f t="shared" si="13"/>
        <v>12_14</v>
      </c>
      <c r="E127" s="40" t="str">
        <f t="shared" si="14"/>
        <v>N</v>
      </c>
      <c r="F127" s="41">
        <v>14</v>
      </c>
      <c r="G127" s="41">
        <v>12</v>
      </c>
      <c r="H127" s="38" t="str">
        <f t="shared" si="18"/>
        <v/>
      </c>
      <c r="I127" s="39" t="str">
        <f t="shared" si="18"/>
        <v/>
      </c>
      <c r="J127" s="42" t="str">
        <f>VLOOKUP(F127,[1]Tabulka!$B$4:$Q$239,16,0)</f>
        <v/>
      </c>
      <c r="K127" s="39" t="str">
        <f>VLOOKUP(G127,[1]Tabulka!$B$4:$Q$239,16,0)</f>
        <v/>
      </c>
      <c r="L127" s="42">
        <f>IF($E127="N",'[1]pravidla turnaje'!$A$6,IF($H127&gt;$I127,IF(OR($W127="PP",W127="SN"),'[1]pravidla turnaje'!$A$3,'[1]pravidla turnaje'!$A$2),IF($H127&lt;$I127,IF(OR($W127="PP",W127="SN"),'[1]pravidla turnaje'!$A$5,'[1]pravidla turnaje'!$A$6),'[1]pravidla turnaje'!$A$4)))</f>
        <v>0</v>
      </c>
      <c r="M127" s="39">
        <f>IF($E127="N",'[1]pravidla turnaje'!$A$6,IF($H127&lt;$I127,IF(OR($W127="PP",$W127="SN"),'[1]pravidla turnaje'!$A$3,'[1]pravidla turnaje'!$A$2),IF($H127&gt;$I127,IF(OR($W127="PP",$W127="SN"),'[1]pravidla turnaje'!$A$5,'[1]pravidla turnaje'!$A$6),'[1]pravidla turnaje'!$A$4)))</f>
        <v>0</v>
      </c>
      <c r="N127" s="42">
        <f t="shared" si="17"/>
        <v>14</v>
      </c>
      <c r="O127" s="43">
        <f t="shared" si="17"/>
        <v>12</v>
      </c>
      <c r="P127" s="44" t="str">
        <f>VLOOKUP($C127,'[1]pravidla turnaje'!$A$64:$B$83,2,0)</f>
        <v>A</v>
      </c>
      <c r="Q127" s="45" t="str">
        <f t="shared" si="15"/>
        <v>14:40 - 14:50</v>
      </c>
      <c r="R127" s="45" t="s">
        <v>157</v>
      </c>
      <c r="S127" s="46" t="str">
        <f>IFERROR(VLOOKUP(F127,[1]Tabulka!$B$4:$C$239,2,0),"")</f>
        <v>Fidler/ 
Štefec</v>
      </c>
      <c r="T127" s="46" t="str">
        <f>IFERROR(VLOOKUP(G127,[1]Tabulka!$B$4:$C$239,2,0),"")</f>
        <v>Kisugite/ 
Mück</v>
      </c>
      <c r="U127" s="47"/>
      <c r="V127" s="48"/>
      <c r="W127" s="49"/>
      <c r="X127" s="50"/>
      <c r="Y127" s="51"/>
      <c r="Z127" s="50"/>
      <c r="AA127" s="51"/>
      <c r="AB127" s="52" t="s">
        <v>31</v>
      </c>
      <c r="AC127" s="53" t="str">
        <f t="shared" si="16"/>
        <v>A32</v>
      </c>
      <c r="AD127" s="54">
        <f>COUNTIF($AB$3:$AB127,AB127)</f>
        <v>32</v>
      </c>
      <c r="AE127" s="55">
        <f>IF(AD127=1,'[1]pravidla turnaje'!$C$60,VLOOKUP(CONCATENATE(AB127,AD127-1),$AC$2:$AF126,3,0)+VLOOKUP(CONCATENATE(AB127,AD127-1),$AC$2:$AF126,4,0))</f>
        <v>0.61111111111111038</v>
      </c>
      <c r="AF127" s="56">
        <f>IF($E127="",('[1]pravidla turnaje'!#REF!/24/60),(VLOOKUP("x",'[1]pravidla turnaje'!$A$31:$D$58,4,0)/60/24))</f>
        <v>6.9444444444444441E-3</v>
      </c>
    </row>
    <row r="128" spans="1:32" ht="22.5" customHeight="1" x14ac:dyDescent="0.25">
      <c r="A128" s="38">
        <f t="shared" si="11"/>
        <v>20</v>
      </c>
      <c r="B128" s="38">
        <f t="shared" si="11"/>
        <v>20</v>
      </c>
      <c r="C128" s="38">
        <f t="shared" si="12"/>
        <v>20</v>
      </c>
      <c r="D128" s="39" t="str">
        <f t="shared" si="13"/>
        <v>22_24</v>
      </c>
      <c r="E128" s="40" t="str">
        <f t="shared" si="14"/>
        <v>N</v>
      </c>
      <c r="F128" s="59">
        <v>24</v>
      </c>
      <c r="G128" s="59">
        <v>22</v>
      </c>
      <c r="H128" s="38" t="str">
        <f t="shared" si="18"/>
        <v/>
      </c>
      <c r="I128" s="39" t="str">
        <f t="shared" si="18"/>
        <v/>
      </c>
      <c r="J128" s="42" t="str">
        <f>VLOOKUP(F128,[1]Tabulka!$B$4:$Q$239,16,0)</f>
        <v/>
      </c>
      <c r="K128" s="39" t="str">
        <f>VLOOKUP(G128,[1]Tabulka!$B$4:$Q$239,16,0)</f>
        <v/>
      </c>
      <c r="L128" s="42">
        <f>IF($E128="N",'[1]pravidla turnaje'!$A$6,IF($H128&gt;$I128,IF(OR($W128="PP",W128="SN"),'[1]pravidla turnaje'!$A$3,'[1]pravidla turnaje'!$A$2),IF($H128&lt;$I128,IF(OR($W128="PP",W128="SN"),'[1]pravidla turnaje'!$A$5,'[1]pravidla turnaje'!$A$6),'[1]pravidla turnaje'!$A$4)))</f>
        <v>0</v>
      </c>
      <c r="M128" s="39">
        <f>IF($E128="N",'[1]pravidla turnaje'!$A$6,IF($H128&lt;$I128,IF(OR($W128="PP",$W128="SN"),'[1]pravidla turnaje'!$A$3,'[1]pravidla turnaje'!$A$2),IF($H128&gt;$I128,IF(OR($W128="PP",$W128="SN"),'[1]pravidla turnaje'!$A$5,'[1]pravidla turnaje'!$A$6),'[1]pravidla turnaje'!$A$4)))</f>
        <v>0</v>
      </c>
      <c r="N128" s="42">
        <f t="shared" si="17"/>
        <v>24</v>
      </c>
      <c r="O128" s="43">
        <f t="shared" si="17"/>
        <v>22</v>
      </c>
      <c r="P128" s="44" t="str">
        <f>VLOOKUP($C128,'[1]pravidla turnaje'!$A$64:$B$83,2,0)</f>
        <v>B</v>
      </c>
      <c r="Q128" s="45" t="str">
        <f t="shared" si="15"/>
        <v>14:40 - 14:50</v>
      </c>
      <c r="R128" s="45" t="s">
        <v>158</v>
      </c>
      <c r="S128" s="46" t="str">
        <f>IFERROR(VLOOKUP(F128,[1]Tabulka!$B$4:$C$239,2,0),"")</f>
        <v>Janáček/ 
Patera</v>
      </c>
      <c r="T128" s="46" t="str">
        <f>IFERROR(VLOOKUP(G128,[1]Tabulka!$B$4:$C$239,2,0),"")</f>
        <v>Fořt/ 
Fořt</v>
      </c>
      <c r="U128" s="47"/>
      <c r="V128" s="48"/>
      <c r="W128" s="49"/>
      <c r="X128" s="50"/>
      <c r="Y128" s="51"/>
      <c r="Z128" s="50"/>
      <c r="AA128" s="51"/>
      <c r="AB128" s="52" t="s">
        <v>33</v>
      </c>
      <c r="AC128" s="53" t="str">
        <f t="shared" si="16"/>
        <v>B32</v>
      </c>
      <c r="AD128" s="54">
        <f>COUNTIF($AB$3:$AB128,AB128)</f>
        <v>32</v>
      </c>
      <c r="AE128" s="55">
        <f>IF(AD128=1,'[1]pravidla turnaje'!$C$60,VLOOKUP(CONCATENATE(AB128,AD128-1),$AC$2:$AF127,3,0)+VLOOKUP(CONCATENATE(AB128,AD128-1),$AC$2:$AF127,4,0))</f>
        <v>0.61111111111111038</v>
      </c>
      <c r="AF128" s="56">
        <f>IF($E128="",('[1]pravidla turnaje'!#REF!/24/60),(VLOOKUP("x",'[1]pravidla turnaje'!$A$31:$D$58,4,0)/60/24))</f>
        <v>6.9444444444444441E-3</v>
      </c>
    </row>
    <row r="129" spans="1:32" ht="22.5" customHeight="1" x14ac:dyDescent="0.25">
      <c r="A129" s="38">
        <f t="shared" si="11"/>
        <v>30</v>
      </c>
      <c r="B129" s="38">
        <f t="shared" si="11"/>
        <v>30</v>
      </c>
      <c r="C129" s="38">
        <f t="shared" si="12"/>
        <v>30</v>
      </c>
      <c r="D129" s="39" t="str">
        <f t="shared" si="13"/>
        <v>32_34</v>
      </c>
      <c r="E129" s="40" t="str">
        <f t="shared" si="14"/>
        <v>N</v>
      </c>
      <c r="F129" s="60">
        <v>34</v>
      </c>
      <c r="G129" s="60">
        <v>32</v>
      </c>
      <c r="H129" s="38" t="str">
        <f t="shared" si="18"/>
        <v/>
      </c>
      <c r="I129" s="39" t="str">
        <f t="shared" si="18"/>
        <v/>
      </c>
      <c r="J129" s="42" t="str">
        <f>VLOOKUP(F129,[1]Tabulka!$B$4:$Q$239,16,0)</f>
        <v/>
      </c>
      <c r="K129" s="39" t="str">
        <f>VLOOKUP(G129,[1]Tabulka!$B$4:$Q$239,16,0)</f>
        <v/>
      </c>
      <c r="L129" s="42">
        <f>IF($E129="N",'[1]pravidla turnaje'!$A$6,IF($H129&gt;$I129,IF(OR($W129="PP",W129="SN"),'[1]pravidla turnaje'!$A$3,'[1]pravidla turnaje'!$A$2),IF($H129&lt;$I129,IF(OR($W129="PP",W129="SN"),'[1]pravidla turnaje'!$A$5,'[1]pravidla turnaje'!$A$6),'[1]pravidla turnaje'!$A$4)))</f>
        <v>0</v>
      </c>
      <c r="M129" s="39">
        <f>IF($E129="N",'[1]pravidla turnaje'!$A$6,IF($H129&lt;$I129,IF(OR($W129="PP",$W129="SN"),'[1]pravidla turnaje'!$A$3,'[1]pravidla turnaje'!$A$2),IF($H129&gt;$I129,IF(OR($W129="PP",$W129="SN"),'[1]pravidla turnaje'!$A$5,'[1]pravidla turnaje'!$A$6),'[1]pravidla turnaje'!$A$4)))</f>
        <v>0</v>
      </c>
      <c r="N129" s="42">
        <f t="shared" si="17"/>
        <v>34</v>
      </c>
      <c r="O129" s="43">
        <f t="shared" si="17"/>
        <v>32</v>
      </c>
      <c r="P129" s="44" t="str">
        <f>VLOOKUP($C129,'[1]pravidla turnaje'!$A$64:$B$83,2,0)</f>
        <v>C</v>
      </c>
      <c r="Q129" s="45" t="str">
        <f t="shared" si="15"/>
        <v>14:40 - 14:50</v>
      </c>
      <c r="R129" s="45" t="s">
        <v>159</v>
      </c>
      <c r="S129" s="46" t="str">
        <f>IFERROR(VLOOKUP(F129,[1]Tabulka!$B$4:$C$239,2,0),"")</f>
        <v>Hrdlička/ 
Mohrová</v>
      </c>
      <c r="T129" s="46" t="str">
        <f>IFERROR(VLOOKUP(G129,[1]Tabulka!$B$4:$C$239,2,0),"")</f>
        <v>Bína/ 
Pech</v>
      </c>
      <c r="U129" s="47"/>
      <c r="V129" s="48"/>
      <c r="W129" s="66"/>
      <c r="X129" s="50"/>
      <c r="Y129" s="51"/>
      <c r="Z129" s="50"/>
      <c r="AA129" s="51"/>
      <c r="AB129" s="52" t="s">
        <v>35</v>
      </c>
      <c r="AC129" s="53" t="str">
        <f t="shared" si="16"/>
        <v>C32</v>
      </c>
      <c r="AD129" s="54">
        <f>COUNTIF($AB$3:$AB129,AB129)</f>
        <v>32</v>
      </c>
      <c r="AE129" s="55">
        <f>IF(AD129=1,'[1]pravidla turnaje'!$C$60,VLOOKUP(CONCATENATE(AB129,AD129-1),$AC$2:$AF128,3,0)+VLOOKUP(CONCATENATE(AB129,AD129-1),$AC$2:$AF128,4,0))</f>
        <v>0.61111111111111038</v>
      </c>
      <c r="AF129" s="56">
        <f>IF($E129="",('[1]pravidla turnaje'!#REF!/24/60),(VLOOKUP("x",'[1]pravidla turnaje'!$A$31:$D$58,4,0)/60/24))</f>
        <v>6.9444444444444441E-3</v>
      </c>
    </row>
    <row r="130" spans="1:32" ht="22.5" customHeight="1" x14ac:dyDescent="0.25">
      <c r="A130" s="38">
        <f t="shared" si="11"/>
        <v>40</v>
      </c>
      <c r="B130" s="38">
        <f t="shared" si="11"/>
        <v>40</v>
      </c>
      <c r="C130" s="38">
        <f t="shared" si="12"/>
        <v>40</v>
      </c>
      <c r="D130" s="39" t="str">
        <f t="shared" si="13"/>
        <v>42_44</v>
      </c>
      <c r="E130" s="40" t="str">
        <f t="shared" si="14"/>
        <v>N</v>
      </c>
      <c r="F130" s="61">
        <v>44</v>
      </c>
      <c r="G130" s="61">
        <v>42</v>
      </c>
      <c r="H130" s="38" t="str">
        <f t="shared" si="18"/>
        <v/>
      </c>
      <c r="I130" s="39" t="str">
        <f t="shared" si="18"/>
        <v/>
      </c>
      <c r="J130" s="42" t="str">
        <f>VLOOKUP(F130,[1]Tabulka!$B$4:$Q$239,16,0)</f>
        <v/>
      </c>
      <c r="K130" s="39" t="str">
        <f>VLOOKUP(G130,[1]Tabulka!$B$4:$Q$239,16,0)</f>
        <v/>
      </c>
      <c r="L130" s="42">
        <f>IF($E130="N",'[1]pravidla turnaje'!$A$6,IF($H130&gt;$I130,IF(OR($W130="PP",W130="SN"),'[1]pravidla turnaje'!$A$3,'[1]pravidla turnaje'!$A$2),IF($H130&lt;$I130,IF(OR($W130="PP",W130="SN"),'[1]pravidla turnaje'!$A$5,'[1]pravidla turnaje'!$A$6),'[1]pravidla turnaje'!$A$4)))</f>
        <v>0</v>
      </c>
      <c r="M130" s="39">
        <f>IF($E130="N",'[1]pravidla turnaje'!$A$6,IF($H130&lt;$I130,IF(OR($W130="PP",$W130="SN"),'[1]pravidla turnaje'!$A$3,'[1]pravidla turnaje'!$A$2),IF($H130&gt;$I130,IF(OR($W130="PP",$W130="SN"),'[1]pravidla turnaje'!$A$5,'[1]pravidla turnaje'!$A$6),'[1]pravidla turnaje'!$A$4)))</f>
        <v>0</v>
      </c>
      <c r="N130" s="42">
        <f t="shared" si="17"/>
        <v>44</v>
      </c>
      <c r="O130" s="43">
        <f t="shared" si="17"/>
        <v>42</v>
      </c>
      <c r="P130" s="44" t="str">
        <f>VLOOKUP($C130,'[1]pravidla turnaje'!$A$64:$B$83,2,0)</f>
        <v>D</v>
      </c>
      <c r="Q130" s="45" t="str">
        <f t="shared" si="15"/>
        <v>14:40 - 14:50</v>
      </c>
      <c r="R130" s="45" t="s">
        <v>160</v>
      </c>
      <c r="S130" s="46" t="str">
        <f>IFERROR(VLOOKUP(F130,[1]Tabulka!$B$4:$C$239,2,0),"")</f>
        <v>Krbec/ 
Netopilík</v>
      </c>
      <c r="T130" s="46" t="str">
        <f>IFERROR(VLOOKUP(G130,[1]Tabulka!$B$4:$C$239,2,0),"")</f>
        <v>Výborný/ 
Aster</v>
      </c>
      <c r="U130" s="47"/>
      <c r="V130" s="48"/>
      <c r="W130" s="66"/>
      <c r="X130" s="50"/>
      <c r="Y130" s="51"/>
      <c r="Z130" s="50"/>
      <c r="AA130" s="51"/>
      <c r="AB130" s="52" t="s">
        <v>5</v>
      </c>
      <c r="AC130" s="53" t="str">
        <f t="shared" si="16"/>
        <v>D32</v>
      </c>
      <c r="AD130" s="54">
        <f>COUNTIF($AB$3:$AB130,AB130)</f>
        <v>32</v>
      </c>
      <c r="AE130" s="55">
        <f>IF(AD130=1,'[1]pravidla turnaje'!$C$60,VLOOKUP(CONCATENATE(AB130,AD130-1),$AC$2:$AF129,3,0)+VLOOKUP(CONCATENATE(AB130,AD130-1),$AC$2:$AF129,4,0))</f>
        <v>0.61111111111111038</v>
      </c>
      <c r="AF130" s="56">
        <f>IF($E130="",('[1]pravidla turnaje'!#REF!/24/60),(VLOOKUP("x",'[1]pravidla turnaje'!$A$31:$D$58,4,0)/60/24))</f>
        <v>6.9444444444444441E-3</v>
      </c>
    </row>
    <row r="131" spans="1:32" ht="22.5" customHeight="1" x14ac:dyDescent="0.25">
      <c r="A131" s="38">
        <f t="shared" si="11"/>
        <v>10</v>
      </c>
      <c r="B131" s="38">
        <f t="shared" si="11"/>
        <v>10</v>
      </c>
      <c r="C131" s="38">
        <f t="shared" si="12"/>
        <v>10</v>
      </c>
      <c r="D131" s="39" t="str">
        <f t="shared" si="13"/>
        <v>15_17</v>
      </c>
      <c r="E131" s="40" t="str">
        <f t="shared" si="14"/>
        <v>N</v>
      </c>
      <c r="F131" s="41">
        <v>15</v>
      </c>
      <c r="G131" s="41">
        <v>17</v>
      </c>
      <c r="H131" s="38" t="str">
        <f t="shared" si="18"/>
        <v/>
      </c>
      <c r="I131" s="39" t="str">
        <f t="shared" si="18"/>
        <v/>
      </c>
      <c r="J131" s="42" t="str">
        <f>VLOOKUP(F131,[1]Tabulka!$B$4:$Q$239,16,0)</f>
        <v/>
      </c>
      <c r="K131" s="39" t="str">
        <f>VLOOKUP(G131,[1]Tabulka!$B$4:$Q$239,16,0)</f>
        <v/>
      </c>
      <c r="L131" s="42">
        <f>IF($E131="N",'[1]pravidla turnaje'!$A$6,IF($H131&gt;$I131,IF(OR($W131="PP",W131="SN"),'[1]pravidla turnaje'!$A$3,'[1]pravidla turnaje'!$A$2),IF($H131&lt;$I131,IF(OR($W131="PP",W131="SN"),'[1]pravidla turnaje'!$A$5,'[1]pravidla turnaje'!$A$6),'[1]pravidla turnaje'!$A$4)))</f>
        <v>0</v>
      </c>
      <c r="M131" s="39">
        <f>IF($E131="N",'[1]pravidla turnaje'!$A$6,IF($H131&lt;$I131,IF(OR($W131="PP",$W131="SN"),'[1]pravidla turnaje'!$A$3,'[1]pravidla turnaje'!$A$2),IF($H131&gt;$I131,IF(OR($W131="PP",$W131="SN"),'[1]pravidla turnaje'!$A$5,'[1]pravidla turnaje'!$A$6),'[1]pravidla turnaje'!$A$4)))</f>
        <v>0</v>
      </c>
      <c r="N131" s="42">
        <f t="shared" si="17"/>
        <v>15</v>
      </c>
      <c r="O131" s="43">
        <f t="shared" si="17"/>
        <v>17</v>
      </c>
      <c r="P131" s="44" t="str">
        <f>VLOOKUP($C131,'[1]pravidla turnaje'!$A$64:$B$83,2,0)</f>
        <v>A</v>
      </c>
      <c r="Q131" s="45" t="str">
        <f t="shared" si="15"/>
        <v>14:50 - 15:00</v>
      </c>
      <c r="R131" s="45" t="s">
        <v>161</v>
      </c>
      <c r="S131" s="46" t="str">
        <f>IFERROR(VLOOKUP(F131,[1]Tabulka!$B$4:$C$239,2,0),"")</f>
        <v>Gerhard/ 
Sýkora</v>
      </c>
      <c r="T131" s="46" t="str">
        <f>IFERROR(VLOOKUP(G131,[1]Tabulka!$B$4:$C$239,2,0),"")</f>
        <v>Štorek/ 
Dvořák</v>
      </c>
      <c r="U131" s="47"/>
      <c r="V131" s="48"/>
      <c r="W131" s="49"/>
      <c r="X131" s="50"/>
      <c r="Y131" s="51"/>
      <c r="Z131" s="50"/>
      <c r="AA131" s="51"/>
      <c r="AB131" s="52" t="s">
        <v>31</v>
      </c>
      <c r="AC131" s="53" t="str">
        <f t="shared" si="16"/>
        <v>A33</v>
      </c>
      <c r="AD131" s="54">
        <f>COUNTIF($AB$3:$AB131,AB131)</f>
        <v>33</v>
      </c>
      <c r="AE131" s="55">
        <f>IF(AD131=1,'[1]pravidla turnaje'!$C$60,VLOOKUP(CONCATENATE(AB131,AD131-1),$AC$2:$AF130,3,0)+VLOOKUP(CONCATENATE(AB131,AD131-1),$AC$2:$AF130,4,0))</f>
        <v>0.6180555555555548</v>
      </c>
      <c r="AF131" s="56">
        <f>IF($E131="",('[1]pravidla turnaje'!#REF!/24/60),(VLOOKUP("x",'[1]pravidla turnaje'!$A$31:$D$58,4,0)/60/24))</f>
        <v>6.9444444444444441E-3</v>
      </c>
    </row>
    <row r="132" spans="1:32" ht="22.5" customHeight="1" x14ac:dyDescent="0.25">
      <c r="A132" s="38">
        <f t="shared" si="11"/>
        <v>20</v>
      </c>
      <c r="B132" s="38">
        <f t="shared" si="11"/>
        <v>20</v>
      </c>
      <c r="C132" s="38">
        <f t="shared" si="12"/>
        <v>20</v>
      </c>
      <c r="D132" s="39" t="str">
        <f t="shared" si="13"/>
        <v>25_27</v>
      </c>
      <c r="E132" s="40" t="str">
        <f t="shared" si="14"/>
        <v>N</v>
      </c>
      <c r="F132" s="59">
        <v>25</v>
      </c>
      <c r="G132" s="59">
        <v>27</v>
      </c>
      <c r="H132" s="38" t="str">
        <f t="shared" si="18"/>
        <v/>
      </c>
      <c r="I132" s="39" t="str">
        <f t="shared" si="18"/>
        <v/>
      </c>
      <c r="J132" s="42" t="str">
        <f>VLOOKUP(F132,[1]Tabulka!$B$4:$Q$239,16,0)</f>
        <v/>
      </c>
      <c r="K132" s="39" t="str">
        <f>VLOOKUP(G132,[1]Tabulka!$B$4:$Q$239,16,0)</f>
        <v/>
      </c>
      <c r="L132" s="42">
        <f>IF($E132="N",'[1]pravidla turnaje'!$A$6,IF($H132&gt;$I132,IF(OR($W132="PP",W132="SN"),'[1]pravidla turnaje'!$A$3,'[1]pravidla turnaje'!$A$2),IF($H132&lt;$I132,IF(OR($W132="PP",W132="SN"),'[1]pravidla turnaje'!$A$5,'[1]pravidla turnaje'!$A$6),'[1]pravidla turnaje'!$A$4)))</f>
        <v>0</v>
      </c>
      <c r="M132" s="39">
        <f>IF($E132="N",'[1]pravidla turnaje'!$A$6,IF($H132&lt;$I132,IF(OR($W132="PP",$W132="SN"),'[1]pravidla turnaje'!$A$3,'[1]pravidla turnaje'!$A$2),IF($H132&gt;$I132,IF(OR($W132="PP",$W132="SN"),'[1]pravidla turnaje'!$A$5,'[1]pravidla turnaje'!$A$6),'[1]pravidla turnaje'!$A$4)))</f>
        <v>0</v>
      </c>
      <c r="N132" s="42">
        <f t="shared" si="17"/>
        <v>25</v>
      </c>
      <c r="O132" s="43">
        <f t="shared" si="17"/>
        <v>27</v>
      </c>
      <c r="P132" s="44" t="str">
        <f>VLOOKUP($C132,'[1]pravidla turnaje'!$A$64:$B$83,2,0)</f>
        <v>B</v>
      </c>
      <c r="Q132" s="45" t="str">
        <f t="shared" si="15"/>
        <v>14:50 - 15:00</v>
      </c>
      <c r="R132" s="45" t="s">
        <v>162</v>
      </c>
      <c r="S132" s="46" t="str">
        <f>IFERROR(VLOOKUP(F132,[1]Tabulka!$B$4:$C$239,2,0),"")</f>
        <v>Tichý/ 
Chyna</v>
      </c>
      <c r="T132" s="46" t="str">
        <f>IFERROR(VLOOKUP(G132,[1]Tabulka!$B$4:$C$239,2,0),"")</f>
        <v>Kindl/ 
Kotoun</v>
      </c>
      <c r="U132" s="47"/>
      <c r="V132" s="48"/>
      <c r="W132" s="49"/>
      <c r="X132" s="50"/>
      <c r="Y132" s="51"/>
      <c r="Z132" s="50"/>
      <c r="AA132" s="51"/>
      <c r="AB132" s="52" t="s">
        <v>33</v>
      </c>
      <c r="AC132" s="53" t="str">
        <f t="shared" ref="AC132:AC195" si="19">CONCATENATE(CONCATENATE(AB132),AD132)</f>
        <v>B33</v>
      </c>
      <c r="AD132" s="54">
        <f>COUNTIF($AB$3:$AB132,AB132)</f>
        <v>33</v>
      </c>
      <c r="AE132" s="55">
        <f>IF(AD132=1,'[1]pravidla turnaje'!$C$60,VLOOKUP(CONCATENATE(AB132,AD132-1),$AC$2:$AF131,3,0)+VLOOKUP(CONCATENATE(AB132,AD132-1),$AC$2:$AF131,4,0))</f>
        <v>0.6180555555555548</v>
      </c>
      <c r="AF132" s="56">
        <f>IF($E132="",('[1]pravidla turnaje'!#REF!/24/60),(VLOOKUP("x",'[1]pravidla turnaje'!$A$31:$D$58,4,0)/60/24))</f>
        <v>6.9444444444444441E-3</v>
      </c>
    </row>
    <row r="133" spans="1:32" ht="22.5" customHeight="1" x14ac:dyDescent="0.25">
      <c r="A133" s="70">
        <f t="shared" si="11"/>
        <v>30</v>
      </c>
      <c r="B133" s="70">
        <f t="shared" si="11"/>
        <v>30</v>
      </c>
      <c r="C133" s="70">
        <f t="shared" si="12"/>
        <v>30</v>
      </c>
      <c r="D133" s="71" t="str">
        <f t="shared" si="13"/>
        <v>35_37</v>
      </c>
      <c r="E133" s="72" t="str">
        <f t="shared" si="14"/>
        <v>N</v>
      </c>
      <c r="F133" s="60">
        <v>35</v>
      </c>
      <c r="G133" s="60">
        <v>37</v>
      </c>
      <c r="H133" s="70" t="str">
        <f t="shared" si="18"/>
        <v/>
      </c>
      <c r="I133" s="71" t="str">
        <f t="shared" si="18"/>
        <v/>
      </c>
      <c r="J133" s="73" t="str">
        <f>VLOOKUP(F133,[1]Tabulka!$B$4:$Q$239,16,0)</f>
        <v/>
      </c>
      <c r="K133" s="71" t="str">
        <f>VLOOKUP(G133,[1]Tabulka!$B$4:$Q$239,16,0)</f>
        <v/>
      </c>
      <c r="L133" s="73">
        <f>IF($E133="N",'[1]pravidla turnaje'!$A$6,IF($H133&gt;$I133,IF(OR($W133="PP",W133="SN"),'[1]pravidla turnaje'!$A$3,'[1]pravidla turnaje'!$A$2),IF($H133&lt;$I133,IF(OR($W133="PP",W133="SN"),'[1]pravidla turnaje'!$A$5,'[1]pravidla turnaje'!$A$6),'[1]pravidla turnaje'!$A$4)))</f>
        <v>0</v>
      </c>
      <c r="M133" s="71">
        <f>IF($E133="N",'[1]pravidla turnaje'!$A$6,IF($H133&lt;$I133,IF(OR($W133="PP",$W133="SN"),'[1]pravidla turnaje'!$A$3,'[1]pravidla turnaje'!$A$2),IF($H133&gt;$I133,IF(OR($W133="PP",$W133="SN"),'[1]pravidla turnaje'!$A$5,'[1]pravidla turnaje'!$A$6),'[1]pravidla turnaje'!$A$4)))</f>
        <v>0</v>
      </c>
      <c r="N133" s="73">
        <f t="shared" si="17"/>
        <v>35</v>
      </c>
      <c r="O133" s="74">
        <f t="shared" si="17"/>
        <v>37</v>
      </c>
      <c r="P133" s="75" t="str">
        <f>VLOOKUP($C133,'[1]pravidla turnaje'!$A$64:$B$83,2,0)</f>
        <v>C</v>
      </c>
      <c r="Q133" s="76" t="str">
        <f t="shared" si="15"/>
        <v>14:50 - 15:00</v>
      </c>
      <c r="R133" s="76" t="s">
        <v>163</v>
      </c>
      <c r="S133" s="77" t="str">
        <f>IFERROR(VLOOKUP(F133,[1]Tabulka!$B$4:$C$239,2,0),"")</f>
        <v>Hanžl/ 
Kašpar</v>
      </c>
      <c r="T133" s="77" t="str">
        <f>IFERROR(VLOOKUP(G133,[1]Tabulka!$B$4:$C$239,2,0),"")</f>
        <v>Formánek/ 
Zuska</v>
      </c>
      <c r="U133" s="78"/>
      <c r="V133" s="79"/>
      <c r="W133" s="80"/>
      <c r="X133" s="81"/>
      <c r="Y133" s="82"/>
      <c r="Z133" s="81"/>
      <c r="AA133" s="82"/>
      <c r="AB133" s="83" t="s">
        <v>35</v>
      </c>
      <c r="AC133" s="53" t="str">
        <f t="shared" si="19"/>
        <v>C33</v>
      </c>
      <c r="AD133" s="54">
        <f>COUNTIF($AB$3:$AB133,AB133)</f>
        <v>33</v>
      </c>
      <c r="AE133" s="55">
        <f>IF(AD133=1,'[1]pravidla turnaje'!$C$60,VLOOKUP(CONCATENATE(AB133,AD133-1),$AC$2:$AF132,3,0)+VLOOKUP(CONCATENATE(AB133,AD133-1),$AC$2:$AF132,4,0))</f>
        <v>0.6180555555555548</v>
      </c>
      <c r="AF133" s="56">
        <f>IF($E133="",('[1]pravidla turnaje'!#REF!/24/60),(VLOOKUP("x",'[1]pravidla turnaje'!$A$31:$D$58,4,0)/60/24))</f>
        <v>6.9444444444444441E-3</v>
      </c>
    </row>
    <row r="134" spans="1:32" ht="22.5" customHeight="1" x14ac:dyDescent="0.25">
      <c r="A134" s="84">
        <f t="shared" si="11"/>
        <v>40</v>
      </c>
      <c r="B134" s="84">
        <f t="shared" si="11"/>
        <v>40</v>
      </c>
      <c r="C134" s="84">
        <f t="shared" si="12"/>
        <v>40</v>
      </c>
      <c r="D134" s="54" t="str">
        <f t="shared" si="13"/>
        <v>45_47</v>
      </c>
      <c r="E134" s="85" t="str">
        <f t="shared" si="14"/>
        <v>N</v>
      </c>
      <c r="F134" s="61">
        <v>45</v>
      </c>
      <c r="G134" s="61">
        <v>47</v>
      </c>
      <c r="H134" s="84" t="str">
        <f t="shared" si="18"/>
        <v/>
      </c>
      <c r="I134" s="54" t="str">
        <f t="shared" si="18"/>
        <v/>
      </c>
      <c r="J134" s="86" t="str">
        <f>VLOOKUP(F134,[1]Tabulka!$B$4:$Q$239,16,0)</f>
        <v/>
      </c>
      <c r="K134" s="54" t="str">
        <f>VLOOKUP(G134,[1]Tabulka!$B$4:$Q$239,16,0)</f>
        <v/>
      </c>
      <c r="L134" s="86">
        <f>IF($E134="N",'[1]pravidla turnaje'!$A$6,IF($H134&gt;$I134,IF(OR($W134="PP",W134="SN"),'[1]pravidla turnaje'!$A$3,'[1]pravidla turnaje'!$A$2),IF($H134&lt;$I134,IF(OR($W134="PP",W134="SN"),'[1]pravidla turnaje'!$A$5,'[1]pravidla turnaje'!$A$6),'[1]pravidla turnaje'!$A$4)))</f>
        <v>0</v>
      </c>
      <c r="M134" s="54">
        <f>IF($E134="N",'[1]pravidla turnaje'!$A$6,IF($H134&lt;$I134,IF(OR($W134="PP",$W134="SN"),'[1]pravidla turnaje'!$A$3,'[1]pravidla turnaje'!$A$2),IF($H134&gt;$I134,IF(OR($W134="PP",$W134="SN"),'[1]pravidla turnaje'!$A$5,'[1]pravidla turnaje'!$A$6),'[1]pravidla turnaje'!$A$4)))</f>
        <v>0</v>
      </c>
      <c r="N134" s="86">
        <f t="shared" si="17"/>
        <v>45</v>
      </c>
      <c r="O134" s="87">
        <f t="shared" si="17"/>
        <v>47</v>
      </c>
      <c r="P134" s="44" t="str">
        <f>VLOOKUP($C134,'[1]pravidla turnaje'!$A$64:$B$83,2,0)</f>
        <v>D</v>
      </c>
      <c r="Q134" s="45" t="str">
        <f t="shared" si="15"/>
        <v>14:50 - 15:00</v>
      </c>
      <c r="R134" s="45" t="s">
        <v>164</v>
      </c>
      <c r="S134" s="46" t="str">
        <f>IFERROR(VLOOKUP(F134,[1]Tabulka!$B$4:$C$239,2,0),"")</f>
        <v>Dvořák/ 
Dvořák</v>
      </c>
      <c r="T134" s="46" t="str">
        <f>IFERROR(VLOOKUP(G134,[1]Tabulka!$B$4:$C$239,2,0),"")</f>
        <v>Černý/ 
Novotný</v>
      </c>
      <c r="U134" s="47"/>
      <c r="V134" s="48"/>
      <c r="W134" s="49"/>
      <c r="X134" s="50"/>
      <c r="Y134" s="51"/>
      <c r="Z134" s="50"/>
      <c r="AA134" s="51"/>
      <c r="AB134" s="52" t="s">
        <v>5</v>
      </c>
      <c r="AC134" s="53" t="str">
        <f t="shared" si="19"/>
        <v>D33</v>
      </c>
      <c r="AD134" s="54">
        <f>COUNTIF($AB$3:$AB134,AB134)</f>
        <v>33</v>
      </c>
      <c r="AE134" s="55">
        <f>IF(AD134=1,'[1]pravidla turnaje'!$C$60,VLOOKUP(CONCATENATE(AB134,AD134-1),$AC$2:$AF133,3,0)+VLOOKUP(CONCATENATE(AB134,AD134-1),$AC$2:$AF133,4,0))</f>
        <v>0.6180555555555548</v>
      </c>
      <c r="AF134" s="56">
        <f>IF($E134="",('[1]pravidla turnaje'!#REF!/24/60),(VLOOKUP("x",'[1]pravidla turnaje'!$A$31:$D$58,4,0)/60/24))</f>
        <v>6.9444444444444441E-3</v>
      </c>
    </row>
    <row r="135" spans="1:32" ht="22.5" customHeight="1" x14ac:dyDescent="0.25">
      <c r="A135" s="84">
        <f t="shared" si="11"/>
        <v>50</v>
      </c>
      <c r="B135" s="84">
        <f t="shared" si="11"/>
        <v>50</v>
      </c>
      <c r="C135" s="84">
        <f t="shared" si="12"/>
        <v>50</v>
      </c>
      <c r="D135" s="88" t="str">
        <f t="shared" si="13"/>
        <v>53_56</v>
      </c>
      <c r="E135" s="89" t="str">
        <f t="shared" si="14"/>
        <v>N</v>
      </c>
      <c r="F135" s="62">
        <v>56</v>
      </c>
      <c r="G135" s="62">
        <v>53</v>
      </c>
      <c r="H135" s="90" t="str">
        <f t="shared" si="18"/>
        <v/>
      </c>
      <c r="I135" s="88" t="str">
        <f t="shared" si="18"/>
        <v/>
      </c>
      <c r="J135" s="91" t="str">
        <f>VLOOKUP(F135,[1]Tabulka!$B$4:$Q$239,16,0)</f>
        <v/>
      </c>
      <c r="K135" s="88" t="str">
        <f>VLOOKUP(G135,[1]Tabulka!$B$4:$Q$239,16,0)</f>
        <v/>
      </c>
      <c r="L135" s="91">
        <f>IF($E135="N",'[1]pravidla turnaje'!$A$6,IF($H135&gt;$I135,IF(OR($W135="PP",W135="SN"),'[1]pravidla turnaje'!$A$3,'[1]pravidla turnaje'!$A$2),IF($H135&lt;$I135,IF(OR($W135="PP",W135="SN"),'[1]pravidla turnaje'!$A$5,'[1]pravidla turnaje'!$A$6),'[1]pravidla turnaje'!$A$4)))</f>
        <v>0</v>
      </c>
      <c r="M135" s="88">
        <f>IF($E135="N",'[1]pravidla turnaje'!$A$6,IF($H135&lt;$I135,IF(OR($W135="PP",$W135="SN"),'[1]pravidla turnaje'!$A$3,'[1]pravidla turnaje'!$A$2),IF($H135&gt;$I135,IF(OR($W135="PP",$W135="SN"),'[1]pravidla turnaje'!$A$5,'[1]pravidla turnaje'!$A$6),'[1]pravidla turnaje'!$A$4)))</f>
        <v>0</v>
      </c>
      <c r="N135" s="91">
        <f t="shared" si="17"/>
        <v>56</v>
      </c>
      <c r="O135" s="92">
        <f t="shared" si="17"/>
        <v>53</v>
      </c>
      <c r="P135" s="44" t="str">
        <f>VLOOKUP($C135,'[1]pravidla turnaje'!$A$64:$B$83,2,0)</f>
        <v>E</v>
      </c>
      <c r="Q135" s="45" t="str">
        <f t="shared" si="15"/>
        <v>15:00 - 15:10</v>
      </c>
      <c r="R135" s="45" t="s">
        <v>165</v>
      </c>
      <c r="S135" s="46" t="str">
        <f>IFERROR(VLOOKUP(F135,[1]Tabulka!$B$4:$C$239,2,0),"")</f>
        <v>Jiránek/ 
Bína</v>
      </c>
      <c r="T135" s="46" t="str">
        <f>IFERROR(VLOOKUP(G135,[1]Tabulka!$B$4:$C$239,2,0),"")</f>
        <v>Svatek/ 
Heczko</v>
      </c>
      <c r="U135" s="47"/>
      <c r="V135" s="48"/>
      <c r="W135" s="66"/>
      <c r="X135" s="50"/>
      <c r="Y135" s="51"/>
      <c r="Z135" s="50"/>
      <c r="AA135" s="51"/>
      <c r="AB135" s="52" t="s">
        <v>31</v>
      </c>
      <c r="AC135" s="53" t="str">
        <f t="shared" si="19"/>
        <v>A34</v>
      </c>
      <c r="AD135" s="54">
        <f>COUNTIF($AB$3:$AB135,AB135)</f>
        <v>34</v>
      </c>
      <c r="AE135" s="55">
        <f>IF(AD135=1,'[1]pravidla turnaje'!$C$60,VLOOKUP(CONCATENATE(AB135,AD135-1),$AC$2:$AF134,3,0)+VLOOKUP(CONCATENATE(AB135,AD135-1),$AC$2:$AF134,4,0))</f>
        <v>0.62499999999999922</v>
      </c>
      <c r="AF135" s="56">
        <f>IF($E135="",('[1]pravidla turnaje'!#REF!/24/60),(VLOOKUP("x",'[1]pravidla turnaje'!$A$31:$D$58,4,0)/60/24))</f>
        <v>6.9444444444444441E-3</v>
      </c>
    </row>
    <row r="136" spans="1:32" ht="22.5" customHeight="1" x14ac:dyDescent="0.25">
      <c r="A136" s="38">
        <f t="shared" si="11"/>
        <v>60</v>
      </c>
      <c r="B136" s="38">
        <f t="shared" si="11"/>
        <v>60</v>
      </c>
      <c r="C136" s="38">
        <f t="shared" si="12"/>
        <v>60</v>
      </c>
      <c r="D136" s="93" t="str">
        <f t="shared" si="13"/>
        <v>63_66</v>
      </c>
      <c r="E136" s="25" t="str">
        <f t="shared" si="14"/>
        <v>N</v>
      </c>
      <c r="F136" s="63">
        <v>66</v>
      </c>
      <c r="G136" s="63">
        <v>63</v>
      </c>
      <c r="H136" s="94" t="str">
        <f t="shared" si="18"/>
        <v/>
      </c>
      <c r="I136" s="93" t="str">
        <f t="shared" si="18"/>
        <v/>
      </c>
      <c r="J136" s="95" t="str">
        <f>VLOOKUP(F136,[1]Tabulka!$B$4:$Q$239,16,0)</f>
        <v/>
      </c>
      <c r="K136" s="93" t="str">
        <f>VLOOKUP(G136,[1]Tabulka!$B$4:$Q$239,16,0)</f>
        <v/>
      </c>
      <c r="L136" s="95">
        <f>IF($E136="N",'[1]pravidla turnaje'!$A$6,IF($H136&gt;$I136,IF(OR($W136="PP",W136="SN"),'[1]pravidla turnaje'!$A$3,'[1]pravidla turnaje'!$A$2),IF($H136&lt;$I136,IF(OR($W136="PP",W136="SN"),'[1]pravidla turnaje'!$A$5,'[1]pravidla turnaje'!$A$6),'[1]pravidla turnaje'!$A$4)))</f>
        <v>0</v>
      </c>
      <c r="M136" s="93">
        <f>IF($E136="N",'[1]pravidla turnaje'!$A$6,IF($H136&lt;$I136,IF(OR($W136="PP",$W136="SN"),'[1]pravidla turnaje'!$A$3,'[1]pravidla turnaje'!$A$2),IF($H136&gt;$I136,IF(OR($W136="PP",$W136="SN"),'[1]pravidla turnaje'!$A$5,'[1]pravidla turnaje'!$A$6),'[1]pravidla turnaje'!$A$4)))</f>
        <v>0</v>
      </c>
      <c r="N136" s="95">
        <f t="shared" si="17"/>
        <v>66</v>
      </c>
      <c r="O136" s="96">
        <f t="shared" si="17"/>
        <v>63</v>
      </c>
      <c r="P136" s="97" t="str">
        <f>VLOOKUP($C136,'[1]pravidla turnaje'!$A$64:$B$83,2,0)</f>
        <v>F</v>
      </c>
      <c r="Q136" s="98" t="str">
        <f t="shared" si="15"/>
        <v>15:00 - 15:10</v>
      </c>
      <c r="R136" s="98" t="s">
        <v>166</v>
      </c>
      <c r="S136" s="99" t="str">
        <f>IFERROR(VLOOKUP(F136,[1]Tabulka!$B$4:$C$239,2,0),"")</f>
        <v>Kühnel/ 
Hofman</v>
      </c>
      <c r="T136" s="99" t="str">
        <f>IFERROR(VLOOKUP(G136,[1]Tabulka!$B$4:$C$239,2,0),"")</f>
        <v>Šilínek/ 
Broža</v>
      </c>
      <c r="U136" s="100"/>
      <c r="V136" s="101"/>
      <c r="W136" s="102"/>
      <c r="X136" s="103"/>
      <c r="Y136" s="104"/>
      <c r="Z136" s="103"/>
      <c r="AA136" s="104"/>
      <c r="AB136" s="105" t="s">
        <v>33</v>
      </c>
      <c r="AC136" s="53" t="str">
        <f t="shared" si="19"/>
        <v>B34</v>
      </c>
      <c r="AD136" s="54">
        <f>COUNTIF($AB$3:$AB136,AB136)</f>
        <v>34</v>
      </c>
      <c r="AE136" s="55">
        <f>IF(AD136=1,'[1]pravidla turnaje'!$C$60,VLOOKUP(CONCATENATE(AB136,AD136-1),$AC$2:$AF135,3,0)+VLOOKUP(CONCATENATE(AB136,AD136-1),$AC$2:$AF135,4,0))</f>
        <v>0.62499999999999922</v>
      </c>
      <c r="AF136" s="56">
        <f>IF($E136="",('[1]pravidla turnaje'!#REF!/24/60),(VLOOKUP("x",'[1]pravidla turnaje'!$A$31:$D$58,4,0)/60/24))</f>
        <v>6.9444444444444441E-3</v>
      </c>
    </row>
    <row r="137" spans="1:32" ht="22.5" customHeight="1" x14ac:dyDescent="0.25">
      <c r="A137" s="38">
        <f t="shared" si="11"/>
        <v>70</v>
      </c>
      <c r="B137" s="38">
        <f t="shared" si="11"/>
        <v>70</v>
      </c>
      <c r="C137" s="38">
        <f t="shared" si="12"/>
        <v>70</v>
      </c>
      <c r="D137" s="93" t="str">
        <f t="shared" si="13"/>
        <v>73_76</v>
      </c>
      <c r="E137" s="25" t="str">
        <f t="shared" si="14"/>
        <v>N</v>
      </c>
      <c r="F137" s="64">
        <v>76</v>
      </c>
      <c r="G137" s="64">
        <v>73</v>
      </c>
      <c r="H137" s="94" t="str">
        <f t="shared" si="18"/>
        <v/>
      </c>
      <c r="I137" s="93" t="str">
        <f t="shared" si="18"/>
        <v/>
      </c>
      <c r="J137" s="95" t="str">
        <f>VLOOKUP(F137,[1]Tabulka!$B$4:$Q$239,16,0)</f>
        <v/>
      </c>
      <c r="K137" s="93" t="str">
        <f>VLOOKUP(G137,[1]Tabulka!$B$4:$Q$239,16,0)</f>
        <v/>
      </c>
      <c r="L137" s="95">
        <f>IF($E137="N",'[1]pravidla turnaje'!$A$6,IF($H137&gt;$I137,IF(OR($W137="PP",W137="SN"),'[1]pravidla turnaje'!$A$3,'[1]pravidla turnaje'!$A$2),IF($H137&lt;$I137,IF(OR($W137="PP",W137="SN"),'[1]pravidla turnaje'!$A$5,'[1]pravidla turnaje'!$A$6),'[1]pravidla turnaje'!$A$4)))</f>
        <v>0</v>
      </c>
      <c r="M137" s="93">
        <f>IF($E137="N",'[1]pravidla turnaje'!$A$6,IF($H137&lt;$I137,IF(OR($W137="PP",$W137="SN"),'[1]pravidla turnaje'!$A$3,'[1]pravidla turnaje'!$A$2),IF($H137&gt;$I137,IF(OR($W137="PP",$W137="SN"),'[1]pravidla turnaje'!$A$5,'[1]pravidla turnaje'!$A$6),'[1]pravidla turnaje'!$A$4)))</f>
        <v>0</v>
      </c>
      <c r="N137" s="95">
        <f t="shared" si="17"/>
        <v>76</v>
      </c>
      <c r="O137" s="96">
        <f t="shared" si="17"/>
        <v>73</v>
      </c>
      <c r="P137" s="44" t="str">
        <f>VLOOKUP($C137,'[1]pravidla turnaje'!$A$64:$B$83,2,0)</f>
        <v>G</v>
      </c>
      <c r="Q137" s="45" t="str">
        <f t="shared" si="15"/>
        <v>15:00 - 15:10</v>
      </c>
      <c r="R137" s="45" t="s">
        <v>167</v>
      </c>
      <c r="S137" s="46" t="str">
        <f>IFERROR(VLOOKUP(F137,[1]Tabulka!$B$4:$C$239,2,0),"")</f>
        <v>Naxera/ 
Sarič</v>
      </c>
      <c r="T137" s="46" t="str">
        <f>IFERROR(VLOOKUP(G137,[1]Tabulka!$B$4:$C$239,2,0),"")</f>
        <v>Krajča/ 
Hron</v>
      </c>
      <c r="U137" s="47"/>
      <c r="V137" s="48"/>
      <c r="W137" s="66"/>
      <c r="X137" s="50"/>
      <c r="Y137" s="51"/>
      <c r="Z137" s="50"/>
      <c r="AA137" s="51"/>
      <c r="AB137" s="52" t="s">
        <v>35</v>
      </c>
      <c r="AC137" s="53" t="str">
        <f t="shared" si="19"/>
        <v>C34</v>
      </c>
      <c r="AD137" s="54">
        <f>COUNTIF($AB$3:$AB137,AB137)</f>
        <v>34</v>
      </c>
      <c r="AE137" s="55">
        <f>IF(AD137=1,'[1]pravidla turnaje'!$C$60,VLOOKUP(CONCATENATE(AB137,AD137-1),$AC$2:$AF136,3,0)+VLOOKUP(CONCATENATE(AB137,AD137-1),$AC$2:$AF136,4,0))</f>
        <v>0.62499999999999922</v>
      </c>
      <c r="AF137" s="56">
        <f>IF($E137="",('[1]pravidla turnaje'!#REF!/24/60),(VLOOKUP("x",'[1]pravidla turnaje'!$A$31:$D$58,4,0)/60/24))</f>
        <v>6.9444444444444441E-3</v>
      </c>
    </row>
    <row r="138" spans="1:32" ht="22.5" customHeight="1" x14ac:dyDescent="0.25">
      <c r="A138" s="38">
        <f t="shared" si="11"/>
        <v>80</v>
      </c>
      <c r="B138" s="38">
        <f t="shared" si="11"/>
        <v>80</v>
      </c>
      <c r="C138" s="38">
        <f t="shared" si="12"/>
        <v>80</v>
      </c>
      <c r="D138" s="93" t="str">
        <f t="shared" si="13"/>
        <v>83_86</v>
      </c>
      <c r="E138" s="25" t="str">
        <f t="shared" si="14"/>
        <v>N</v>
      </c>
      <c r="F138" s="65">
        <v>86</v>
      </c>
      <c r="G138" s="65">
        <v>83</v>
      </c>
      <c r="H138" s="94" t="str">
        <f t="shared" si="18"/>
        <v/>
      </c>
      <c r="I138" s="93" t="str">
        <f t="shared" si="18"/>
        <v/>
      </c>
      <c r="J138" s="95" t="str">
        <f>VLOOKUP(F138,[1]Tabulka!$B$4:$Q$239,16,0)</f>
        <v/>
      </c>
      <c r="K138" s="93" t="str">
        <f>VLOOKUP(G138,[1]Tabulka!$B$4:$Q$239,16,0)</f>
        <v/>
      </c>
      <c r="L138" s="95">
        <f>IF($E138="N",'[1]pravidla turnaje'!$A$6,IF($H138&gt;$I138,IF(OR($W138="PP",W138="SN"),'[1]pravidla turnaje'!$A$3,'[1]pravidla turnaje'!$A$2),IF($H138&lt;$I138,IF(OR($W138="PP",W138="SN"),'[1]pravidla turnaje'!$A$5,'[1]pravidla turnaje'!$A$6),'[1]pravidla turnaje'!$A$4)))</f>
        <v>0</v>
      </c>
      <c r="M138" s="93">
        <f>IF($E138="N",'[1]pravidla turnaje'!$A$6,IF($H138&lt;$I138,IF(OR($W138="PP",$W138="SN"),'[1]pravidla turnaje'!$A$3,'[1]pravidla turnaje'!$A$2),IF($H138&gt;$I138,IF(OR($W138="PP",$W138="SN"),'[1]pravidla turnaje'!$A$5,'[1]pravidla turnaje'!$A$6),'[1]pravidla turnaje'!$A$4)))</f>
        <v>0</v>
      </c>
      <c r="N138" s="95">
        <f t="shared" si="17"/>
        <v>86</v>
      </c>
      <c r="O138" s="96">
        <f t="shared" si="17"/>
        <v>83</v>
      </c>
      <c r="P138" s="44" t="str">
        <f>VLOOKUP($C138,'[1]pravidla turnaje'!$A$64:$B$83,2,0)</f>
        <v>H</v>
      </c>
      <c r="Q138" s="45" t="str">
        <f t="shared" si="15"/>
        <v>15:00 - 15:10</v>
      </c>
      <c r="R138" s="45" t="s">
        <v>168</v>
      </c>
      <c r="S138" s="46" t="str">
        <f>IFERROR(VLOOKUP(F138,[1]Tabulka!$B$4:$C$239,2,0),"")</f>
        <v>Neliba/ 
Zbořil</v>
      </c>
      <c r="T138" s="46" t="str">
        <f>IFERROR(VLOOKUP(G138,[1]Tabulka!$B$4:$C$239,2,0),"")</f>
        <v>Maťko/ 
Beran</v>
      </c>
      <c r="U138" s="47"/>
      <c r="V138" s="48"/>
      <c r="W138" s="66"/>
      <c r="X138" s="50"/>
      <c r="Y138" s="51"/>
      <c r="Z138" s="50"/>
      <c r="AA138" s="51"/>
      <c r="AB138" s="52" t="s">
        <v>5</v>
      </c>
      <c r="AC138" s="53" t="str">
        <f t="shared" si="19"/>
        <v>D34</v>
      </c>
      <c r="AD138" s="54">
        <f>COUNTIF($AB$3:$AB138,AB138)</f>
        <v>34</v>
      </c>
      <c r="AE138" s="55">
        <f>IF(AD138=1,'[1]pravidla turnaje'!$C$60,VLOOKUP(CONCATENATE(AB138,AD138-1),$AC$2:$AF137,3,0)+VLOOKUP(CONCATENATE(AB138,AD138-1),$AC$2:$AF137,4,0))</f>
        <v>0.62499999999999922</v>
      </c>
      <c r="AF138" s="56">
        <f>IF($E138="",('[1]pravidla turnaje'!#REF!/24/60),(VLOOKUP("x",'[1]pravidla turnaje'!$A$31:$D$58,4,0)/60/24))</f>
        <v>6.9444444444444441E-3</v>
      </c>
    </row>
    <row r="139" spans="1:32" ht="22.5" customHeight="1" x14ac:dyDescent="0.25">
      <c r="A139" s="38">
        <f t="shared" si="11"/>
        <v>50</v>
      </c>
      <c r="B139" s="38">
        <f t="shared" si="11"/>
        <v>50</v>
      </c>
      <c r="C139" s="38">
        <f t="shared" si="12"/>
        <v>50</v>
      </c>
      <c r="D139" s="93" t="str">
        <f t="shared" si="13"/>
        <v>52_54</v>
      </c>
      <c r="E139" s="25" t="str">
        <f t="shared" si="14"/>
        <v>N</v>
      </c>
      <c r="F139" s="62">
        <v>54</v>
      </c>
      <c r="G139" s="62">
        <v>52</v>
      </c>
      <c r="H139" s="94" t="str">
        <f t="shared" si="18"/>
        <v/>
      </c>
      <c r="I139" s="93" t="str">
        <f t="shared" si="18"/>
        <v/>
      </c>
      <c r="J139" s="95" t="str">
        <f>VLOOKUP(F139,[1]Tabulka!$B$4:$Q$239,16,0)</f>
        <v/>
      </c>
      <c r="K139" s="93" t="str">
        <f>VLOOKUP(G139,[1]Tabulka!$B$4:$Q$239,16,0)</f>
        <v/>
      </c>
      <c r="L139" s="95">
        <f>IF($E139="N",'[1]pravidla turnaje'!$A$6,IF($H139&gt;$I139,IF(OR($W139="PP",W139="SN"),'[1]pravidla turnaje'!$A$3,'[1]pravidla turnaje'!$A$2),IF($H139&lt;$I139,IF(OR($W139="PP",W139="SN"),'[1]pravidla turnaje'!$A$5,'[1]pravidla turnaje'!$A$6),'[1]pravidla turnaje'!$A$4)))</f>
        <v>0</v>
      </c>
      <c r="M139" s="93">
        <f>IF($E139="N",'[1]pravidla turnaje'!$A$6,IF($H139&lt;$I139,IF(OR($W139="PP",$W139="SN"),'[1]pravidla turnaje'!$A$3,'[1]pravidla turnaje'!$A$2),IF($H139&gt;$I139,IF(OR($W139="PP",$W139="SN"),'[1]pravidla turnaje'!$A$5,'[1]pravidla turnaje'!$A$6),'[1]pravidla turnaje'!$A$4)))</f>
        <v>0</v>
      </c>
      <c r="N139" s="95">
        <f t="shared" si="17"/>
        <v>54</v>
      </c>
      <c r="O139" s="96">
        <f t="shared" si="17"/>
        <v>52</v>
      </c>
      <c r="P139" s="44" t="str">
        <f>VLOOKUP($C139,'[1]pravidla turnaje'!$A$64:$B$83,2,0)</f>
        <v>E</v>
      </c>
      <c r="Q139" s="45" t="str">
        <f t="shared" si="15"/>
        <v>15:10 - 15:20</v>
      </c>
      <c r="R139" s="45" t="s">
        <v>169</v>
      </c>
      <c r="S139" s="46" t="str">
        <f>IFERROR(VLOOKUP(F139,[1]Tabulka!$B$4:$C$239,2,0),"")</f>
        <v>Syryčanský/ 
Marvan</v>
      </c>
      <c r="T139" s="46" t="str">
        <f>IFERROR(VLOOKUP(G139,[1]Tabulka!$B$4:$C$239,2,0),"")</f>
        <v>Zeman/ 
Stojka</v>
      </c>
      <c r="U139" s="47"/>
      <c r="V139" s="48"/>
      <c r="W139" s="66"/>
      <c r="X139" s="50"/>
      <c r="Y139" s="51"/>
      <c r="Z139" s="50"/>
      <c r="AA139" s="51"/>
      <c r="AB139" s="52" t="s">
        <v>31</v>
      </c>
      <c r="AC139" s="53" t="str">
        <f t="shared" si="19"/>
        <v>A35</v>
      </c>
      <c r="AD139" s="54">
        <f>COUNTIF($AB$3:$AB139,AB139)</f>
        <v>35</v>
      </c>
      <c r="AE139" s="55">
        <f>IF(AD139=1,'[1]pravidla turnaje'!$C$60,VLOOKUP(CONCATENATE(AB139,AD139-1),$AC$2:$AF138,3,0)+VLOOKUP(CONCATENATE(AB139,AD139-1),$AC$2:$AF138,4,0))</f>
        <v>0.63194444444444364</v>
      </c>
      <c r="AF139" s="56">
        <f>IF($E139="",('[1]pravidla turnaje'!#REF!/24/60),(VLOOKUP("x",'[1]pravidla turnaje'!$A$31:$D$58,4,0)/60/24))</f>
        <v>6.9444444444444441E-3</v>
      </c>
    </row>
    <row r="140" spans="1:32" ht="22.5" customHeight="1" x14ac:dyDescent="0.25">
      <c r="A140" s="38">
        <f t="shared" si="11"/>
        <v>60</v>
      </c>
      <c r="B140" s="38">
        <f t="shared" si="11"/>
        <v>60</v>
      </c>
      <c r="C140" s="38">
        <f t="shared" si="12"/>
        <v>60</v>
      </c>
      <c r="D140" s="93" t="str">
        <f t="shared" si="13"/>
        <v>62_64</v>
      </c>
      <c r="E140" s="25" t="str">
        <f t="shared" si="14"/>
        <v>N</v>
      </c>
      <c r="F140" s="63">
        <v>64</v>
      </c>
      <c r="G140" s="63">
        <v>62</v>
      </c>
      <c r="H140" s="94" t="str">
        <f t="shared" si="18"/>
        <v/>
      </c>
      <c r="I140" s="93" t="str">
        <f t="shared" si="18"/>
        <v/>
      </c>
      <c r="J140" s="95" t="str">
        <f>VLOOKUP(F140,[1]Tabulka!$B$4:$Q$239,16,0)</f>
        <v/>
      </c>
      <c r="K140" s="93" t="str">
        <f>VLOOKUP(G140,[1]Tabulka!$B$4:$Q$239,16,0)</f>
        <v/>
      </c>
      <c r="L140" s="95">
        <f>IF($E140="N",'[1]pravidla turnaje'!$A$6,IF($H140&gt;$I140,IF(OR($W140="PP",W140="SN"),'[1]pravidla turnaje'!$A$3,'[1]pravidla turnaje'!$A$2),IF($H140&lt;$I140,IF(OR($W140="PP",W140="SN"),'[1]pravidla turnaje'!$A$5,'[1]pravidla turnaje'!$A$6),'[1]pravidla turnaje'!$A$4)))</f>
        <v>0</v>
      </c>
      <c r="M140" s="93">
        <f>IF($E140="N",'[1]pravidla turnaje'!$A$6,IF($H140&lt;$I140,IF(OR($W140="PP",$W140="SN"),'[1]pravidla turnaje'!$A$3,'[1]pravidla turnaje'!$A$2),IF($H140&gt;$I140,IF(OR($W140="PP",$W140="SN"),'[1]pravidla turnaje'!$A$5,'[1]pravidla turnaje'!$A$6),'[1]pravidla turnaje'!$A$4)))</f>
        <v>0</v>
      </c>
      <c r="N140" s="95">
        <f t="shared" si="17"/>
        <v>64</v>
      </c>
      <c r="O140" s="96">
        <f t="shared" si="17"/>
        <v>62</v>
      </c>
      <c r="P140" s="44" t="str">
        <f>VLOOKUP($C140,'[1]pravidla turnaje'!$A$64:$B$83,2,0)</f>
        <v>F</v>
      </c>
      <c r="Q140" s="45" t="str">
        <f t="shared" si="15"/>
        <v>15:10 - 15:20</v>
      </c>
      <c r="R140" s="45" t="s">
        <v>170</v>
      </c>
      <c r="S140" s="46" t="str">
        <f>IFERROR(VLOOKUP(F140,[1]Tabulka!$B$4:$C$239,2,0),"")</f>
        <v>Tluček/ 
Tluček</v>
      </c>
      <c r="T140" s="46" t="str">
        <f>IFERROR(VLOOKUP(G140,[1]Tabulka!$B$4:$C$239,2,0),"")</f>
        <v>Marvánek/ 
Černý</v>
      </c>
      <c r="U140" s="47"/>
      <c r="V140" s="48"/>
      <c r="W140" s="66"/>
      <c r="X140" s="50"/>
      <c r="Y140" s="51"/>
      <c r="Z140" s="50"/>
      <c r="AA140" s="51"/>
      <c r="AB140" s="52" t="s">
        <v>33</v>
      </c>
      <c r="AC140" s="53" t="str">
        <f t="shared" si="19"/>
        <v>B35</v>
      </c>
      <c r="AD140" s="54">
        <f>COUNTIF($AB$3:$AB140,AB140)</f>
        <v>35</v>
      </c>
      <c r="AE140" s="55">
        <f>IF(AD140=1,'[1]pravidla turnaje'!$C$60,VLOOKUP(CONCATENATE(AB140,AD140-1),$AC$2:$AF139,3,0)+VLOOKUP(CONCATENATE(AB140,AD140-1),$AC$2:$AF139,4,0))</f>
        <v>0.63194444444444364</v>
      </c>
      <c r="AF140" s="56">
        <f>IF($E140="",('[1]pravidla turnaje'!#REF!/24/60),(VLOOKUP("x",'[1]pravidla turnaje'!$A$31:$D$58,4,0)/60/24))</f>
        <v>6.9444444444444441E-3</v>
      </c>
    </row>
    <row r="141" spans="1:32" ht="22.5" customHeight="1" x14ac:dyDescent="0.25">
      <c r="A141" s="38">
        <f t="shared" si="11"/>
        <v>70</v>
      </c>
      <c r="B141" s="38">
        <f t="shared" si="11"/>
        <v>70</v>
      </c>
      <c r="C141" s="38">
        <f t="shared" si="12"/>
        <v>70</v>
      </c>
      <c r="D141" s="93" t="str">
        <f t="shared" si="13"/>
        <v>72_74</v>
      </c>
      <c r="E141" s="25" t="str">
        <f t="shared" si="14"/>
        <v>N</v>
      </c>
      <c r="F141" s="64">
        <v>74</v>
      </c>
      <c r="G141" s="64">
        <v>72</v>
      </c>
      <c r="H141" s="94" t="str">
        <f t="shared" si="18"/>
        <v/>
      </c>
      <c r="I141" s="93" t="str">
        <f t="shared" si="18"/>
        <v/>
      </c>
      <c r="J141" s="95" t="str">
        <f>VLOOKUP(F141,[1]Tabulka!$B$4:$Q$239,16,0)</f>
        <v/>
      </c>
      <c r="K141" s="93" t="str">
        <f>VLOOKUP(G141,[1]Tabulka!$B$4:$Q$239,16,0)</f>
        <v/>
      </c>
      <c r="L141" s="95">
        <f>IF($E141="N",'[1]pravidla turnaje'!$A$6,IF($H141&gt;$I141,IF(OR($W141="PP",W141="SN"),'[1]pravidla turnaje'!$A$3,'[1]pravidla turnaje'!$A$2),IF($H141&lt;$I141,IF(OR($W141="PP",W141="SN"),'[1]pravidla turnaje'!$A$5,'[1]pravidla turnaje'!$A$6),'[1]pravidla turnaje'!$A$4)))</f>
        <v>0</v>
      </c>
      <c r="M141" s="93">
        <f>IF($E141="N",'[1]pravidla turnaje'!$A$6,IF($H141&lt;$I141,IF(OR($W141="PP",$W141="SN"),'[1]pravidla turnaje'!$A$3,'[1]pravidla turnaje'!$A$2),IF($H141&gt;$I141,IF(OR($W141="PP",$W141="SN"),'[1]pravidla turnaje'!$A$5,'[1]pravidla turnaje'!$A$6),'[1]pravidla turnaje'!$A$4)))</f>
        <v>0</v>
      </c>
      <c r="N141" s="95">
        <f t="shared" si="17"/>
        <v>74</v>
      </c>
      <c r="O141" s="96">
        <f t="shared" si="17"/>
        <v>72</v>
      </c>
      <c r="P141" s="44" t="str">
        <f>VLOOKUP($C141,'[1]pravidla turnaje'!$A$64:$B$83,2,0)</f>
        <v>G</v>
      </c>
      <c r="Q141" s="45" t="str">
        <f t="shared" si="15"/>
        <v>15:10 - 15:20</v>
      </c>
      <c r="R141" s="45" t="s">
        <v>171</v>
      </c>
      <c r="S141" s="46" t="str">
        <f>IFERROR(VLOOKUP(F141,[1]Tabulka!$B$4:$C$239,2,0),"")</f>
        <v>Renčín/ 
Hejný</v>
      </c>
      <c r="T141" s="46" t="str">
        <f>IFERROR(VLOOKUP(G141,[1]Tabulka!$B$4:$C$239,2,0),"")</f>
        <v>Švácha/ 
Voňka</v>
      </c>
      <c r="U141" s="47"/>
      <c r="V141" s="48"/>
      <c r="W141" s="66"/>
      <c r="X141" s="50"/>
      <c r="Y141" s="51"/>
      <c r="Z141" s="50"/>
      <c r="AA141" s="51"/>
      <c r="AB141" s="52" t="s">
        <v>35</v>
      </c>
      <c r="AC141" s="53" t="str">
        <f t="shared" si="19"/>
        <v>C35</v>
      </c>
      <c r="AD141" s="54">
        <f>COUNTIF($AB$3:$AB141,AB141)</f>
        <v>35</v>
      </c>
      <c r="AE141" s="55">
        <f>IF(AD141=1,'[1]pravidla turnaje'!$C$60,VLOOKUP(CONCATENATE(AB141,AD141-1),$AC$2:$AF140,3,0)+VLOOKUP(CONCATENATE(AB141,AD141-1),$AC$2:$AF140,4,0))</f>
        <v>0.63194444444444364</v>
      </c>
      <c r="AF141" s="56">
        <f>IF($E141="",('[1]pravidla turnaje'!#REF!/24/60),(VLOOKUP("x",'[1]pravidla turnaje'!$A$31:$D$58,4,0)/60/24))</f>
        <v>6.9444444444444441E-3</v>
      </c>
    </row>
    <row r="142" spans="1:32" ht="22.5" customHeight="1" x14ac:dyDescent="0.25">
      <c r="A142" s="38">
        <f t="shared" si="11"/>
        <v>80</v>
      </c>
      <c r="B142" s="38">
        <f t="shared" si="11"/>
        <v>80</v>
      </c>
      <c r="C142" s="38">
        <f t="shared" si="12"/>
        <v>80</v>
      </c>
      <c r="D142" s="39" t="str">
        <f t="shared" si="13"/>
        <v>82_84</v>
      </c>
      <c r="E142" s="40" t="str">
        <f t="shared" si="14"/>
        <v>N</v>
      </c>
      <c r="F142" s="65">
        <v>84</v>
      </c>
      <c r="G142" s="65">
        <v>82</v>
      </c>
      <c r="H142" s="38" t="str">
        <f t="shared" ref="H142:I157" si="20">IF($E142&lt;&gt;"N",U142,"")</f>
        <v/>
      </c>
      <c r="I142" s="39" t="str">
        <f t="shared" si="20"/>
        <v/>
      </c>
      <c r="J142" s="42" t="str">
        <f>VLOOKUP(F142,[1]Tabulka!$B$4:$Q$239,16,0)</f>
        <v/>
      </c>
      <c r="K142" s="39" t="str">
        <f>VLOOKUP(G142,[1]Tabulka!$B$4:$Q$239,16,0)</f>
        <v/>
      </c>
      <c r="L142" s="42">
        <f>IF($E142="N",'[1]pravidla turnaje'!$A$6,IF($H142&gt;$I142,IF(OR($W142="PP",W142="SN"),'[1]pravidla turnaje'!$A$3,'[1]pravidla turnaje'!$A$2),IF($H142&lt;$I142,IF(OR($W142="PP",W142="SN"),'[1]pravidla turnaje'!$A$5,'[1]pravidla turnaje'!$A$6),'[1]pravidla turnaje'!$A$4)))</f>
        <v>0</v>
      </c>
      <c r="M142" s="39">
        <f>IF($E142="N",'[1]pravidla turnaje'!$A$6,IF($H142&lt;$I142,IF(OR($W142="PP",$W142="SN"),'[1]pravidla turnaje'!$A$3,'[1]pravidla turnaje'!$A$2),IF($H142&gt;$I142,IF(OR($W142="PP",$W142="SN"),'[1]pravidla turnaje'!$A$5,'[1]pravidla turnaje'!$A$6),'[1]pravidla turnaje'!$A$4)))</f>
        <v>0</v>
      </c>
      <c r="N142" s="42">
        <f t="shared" si="17"/>
        <v>84</v>
      </c>
      <c r="O142" s="43">
        <f t="shared" si="17"/>
        <v>82</v>
      </c>
      <c r="P142" s="44" t="str">
        <f>VLOOKUP($C142,'[1]pravidla turnaje'!$A$64:$B$83,2,0)</f>
        <v>H</v>
      </c>
      <c r="Q142" s="45" t="str">
        <f t="shared" si="15"/>
        <v>15:10 - 15:20</v>
      </c>
      <c r="R142" s="45" t="s">
        <v>172</v>
      </c>
      <c r="S142" s="46" t="str">
        <f>IFERROR(VLOOKUP(F142,[1]Tabulka!$B$4:$C$239,2,0),"")</f>
        <v>Melíšek/ 
Melíšek</v>
      </c>
      <c r="T142" s="46" t="str">
        <f>IFERROR(VLOOKUP(G142,[1]Tabulka!$B$4:$C$239,2,0),"")</f>
        <v>Skála/ 
Lenko</v>
      </c>
      <c r="U142" s="47"/>
      <c r="V142" s="48"/>
      <c r="W142" s="49"/>
      <c r="X142" s="50"/>
      <c r="Y142" s="51"/>
      <c r="Z142" s="50"/>
      <c r="AA142" s="51"/>
      <c r="AB142" s="52" t="s">
        <v>5</v>
      </c>
      <c r="AC142" s="53" t="str">
        <f t="shared" si="19"/>
        <v>D35</v>
      </c>
      <c r="AD142" s="54">
        <f>COUNTIF($AB$3:$AB142,AB142)</f>
        <v>35</v>
      </c>
      <c r="AE142" s="55">
        <f>IF(AD142=1,'[1]pravidla turnaje'!$C$60,VLOOKUP(CONCATENATE(AB142,AD142-1),$AC$2:$AF141,3,0)+VLOOKUP(CONCATENATE(AB142,AD142-1),$AC$2:$AF141,4,0))</f>
        <v>0.63194444444444364</v>
      </c>
      <c r="AF142" s="56">
        <f>IF($E142="",('[1]pravidla turnaje'!#REF!/24/60),(VLOOKUP("x",'[1]pravidla turnaje'!$A$31:$D$58,4,0)/60/24))</f>
        <v>6.9444444444444441E-3</v>
      </c>
    </row>
    <row r="143" spans="1:32" ht="22.5" customHeight="1" x14ac:dyDescent="0.25">
      <c r="A143" s="38">
        <f t="shared" si="11"/>
        <v>50</v>
      </c>
      <c r="B143" s="38">
        <f t="shared" si="11"/>
        <v>50</v>
      </c>
      <c r="C143" s="38">
        <f t="shared" si="12"/>
        <v>50</v>
      </c>
      <c r="D143" s="39" t="str">
        <f t="shared" si="13"/>
        <v>55_57</v>
      </c>
      <c r="E143" s="40" t="str">
        <f t="shared" si="14"/>
        <v>N</v>
      </c>
      <c r="F143" s="62">
        <v>55</v>
      </c>
      <c r="G143" s="62">
        <v>57</v>
      </c>
      <c r="H143" s="38" t="str">
        <f t="shared" si="20"/>
        <v/>
      </c>
      <c r="I143" s="39" t="str">
        <f t="shared" si="20"/>
        <v/>
      </c>
      <c r="J143" s="42" t="str">
        <f>VLOOKUP(F143,[1]Tabulka!$B$4:$Q$239,16,0)</f>
        <v/>
      </c>
      <c r="K143" s="39" t="str">
        <f>VLOOKUP(G143,[1]Tabulka!$B$4:$Q$239,16,0)</f>
        <v/>
      </c>
      <c r="L143" s="42">
        <f>IF($E143="N",'[1]pravidla turnaje'!$A$6,IF($H143&gt;$I143,IF(OR($W143="PP",W143="SN"),'[1]pravidla turnaje'!$A$3,'[1]pravidla turnaje'!$A$2),IF($H143&lt;$I143,IF(OR($W143="PP",W143="SN"),'[1]pravidla turnaje'!$A$5,'[1]pravidla turnaje'!$A$6),'[1]pravidla turnaje'!$A$4)))</f>
        <v>0</v>
      </c>
      <c r="M143" s="39">
        <f>IF($E143="N",'[1]pravidla turnaje'!$A$6,IF($H143&lt;$I143,IF(OR($W143="PP",$W143="SN"),'[1]pravidla turnaje'!$A$3,'[1]pravidla turnaje'!$A$2),IF($H143&gt;$I143,IF(OR($W143="PP",$W143="SN"),'[1]pravidla turnaje'!$A$5,'[1]pravidla turnaje'!$A$6),'[1]pravidla turnaje'!$A$4)))</f>
        <v>0</v>
      </c>
      <c r="N143" s="42">
        <f t="shared" si="17"/>
        <v>55</v>
      </c>
      <c r="O143" s="43">
        <f t="shared" si="17"/>
        <v>57</v>
      </c>
      <c r="P143" s="44" t="str">
        <f>VLOOKUP($C143,'[1]pravidla turnaje'!$A$64:$B$83,2,0)</f>
        <v>E</v>
      </c>
      <c r="Q143" s="45" t="str">
        <f t="shared" si="15"/>
        <v>15:20 - 15:30</v>
      </c>
      <c r="R143" s="45" t="s">
        <v>173</v>
      </c>
      <c r="S143" s="46" t="str">
        <f>IFERROR(VLOOKUP(F143,[1]Tabulka!$B$4:$C$239,2,0),"")</f>
        <v>Ivory/ 
Rychlý</v>
      </c>
      <c r="T143" s="46" t="str">
        <f>IFERROR(VLOOKUP(G143,[1]Tabulka!$B$4:$C$239,2,0),"")</f>
        <v>Vacín/ 
Chabr</v>
      </c>
      <c r="U143" s="47"/>
      <c r="V143" s="48"/>
      <c r="W143" s="49"/>
      <c r="X143" s="50"/>
      <c r="Y143" s="51"/>
      <c r="Z143" s="50"/>
      <c r="AA143" s="51"/>
      <c r="AB143" s="52" t="s">
        <v>31</v>
      </c>
      <c r="AC143" s="53" t="str">
        <f t="shared" si="19"/>
        <v>A36</v>
      </c>
      <c r="AD143" s="54">
        <f>COUNTIF($AB$3:$AB143,AB143)</f>
        <v>36</v>
      </c>
      <c r="AE143" s="55">
        <f>IF(AD143=1,'[1]pravidla turnaje'!$C$60,VLOOKUP(CONCATENATE(AB143,AD143-1),$AC$2:$AF142,3,0)+VLOOKUP(CONCATENATE(AB143,AD143-1),$AC$2:$AF142,4,0))</f>
        <v>0.63888888888888806</v>
      </c>
      <c r="AF143" s="56">
        <f>IF($E143="",('[1]pravidla turnaje'!#REF!/24/60),(VLOOKUP("x",'[1]pravidla turnaje'!$A$31:$D$58,4,0)/60/24))</f>
        <v>6.9444444444444441E-3</v>
      </c>
    </row>
    <row r="144" spans="1:32" ht="22.5" customHeight="1" x14ac:dyDescent="0.25">
      <c r="A144" s="38">
        <f t="shared" si="11"/>
        <v>60</v>
      </c>
      <c r="B144" s="38">
        <f t="shared" si="11"/>
        <v>60</v>
      </c>
      <c r="C144" s="38">
        <f t="shared" si="12"/>
        <v>60</v>
      </c>
      <c r="D144" s="39" t="str">
        <f t="shared" si="13"/>
        <v>65_67</v>
      </c>
      <c r="E144" s="40" t="str">
        <f t="shared" si="14"/>
        <v>N</v>
      </c>
      <c r="F144" s="63">
        <v>65</v>
      </c>
      <c r="G144" s="63">
        <v>67</v>
      </c>
      <c r="H144" s="38" t="str">
        <f t="shared" si="20"/>
        <v/>
      </c>
      <c r="I144" s="39" t="str">
        <f t="shared" si="20"/>
        <v/>
      </c>
      <c r="J144" s="42" t="str">
        <f>VLOOKUP(F144,[1]Tabulka!$B$4:$Q$239,16,0)</f>
        <v/>
      </c>
      <c r="K144" s="39" t="str">
        <f>VLOOKUP(G144,[1]Tabulka!$B$4:$Q$239,16,0)</f>
        <v/>
      </c>
      <c r="L144" s="42">
        <f>IF($E144="N",'[1]pravidla turnaje'!$A$6,IF($H144&gt;$I144,IF(OR($W144="PP",W144="SN"),'[1]pravidla turnaje'!$A$3,'[1]pravidla turnaje'!$A$2),IF($H144&lt;$I144,IF(OR($W144="PP",W144="SN"),'[1]pravidla turnaje'!$A$5,'[1]pravidla turnaje'!$A$6),'[1]pravidla turnaje'!$A$4)))</f>
        <v>0</v>
      </c>
      <c r="M144" s="39">
        <f>IF($E144="N",'[1]pravidla turnaje'!$A$6,IF($H144&lt;$I144,IF(OR($W144="PP",$W144="SN"),'[1]pravidla turnaje'!$A$3,'[1]pravidla turnaje'!$A$2),IF($H144&gt;$I144,IF(OR($W144="PP",$W144="SN"),'[1]pravidla turnaje'!$A$5,'[1]pravidla turnaje'!$A$6),'[1]pravidla turnaje'!$A$4)))</f>
        <v>0</v>
      </c>
      <c r="N144" s="42">
        <f t="shared" si="17"/>
        <v>65</v>
      </c>
      <c r="O144" s="43">
        <f t="shared" si="17"/>
        <v>67</v>
      </c>
      <c r="P144" s="44" t="str">
        <f>VLOOKUP($C144,'[1]pravidla turnaje'!$A$64:$B$83,2,0)</f>
        <v>F</v>
      </c>
      <c r="Q144" s="45" t="str">
        <f t="shared" si="15"/>
        <v>15:20 - 15:30</v>
      </c>
      <c r="R144" s="45" t="s">
        <v>174</v>
      </c>
      <c r="S144" s="46" t="str">
        <f>IFERROR(VLOOKUP(F144,[1]Tabulka!$B$4:$C$239,2,0),"")</f>
        <v>Zouzal/ 
Eckhardt</v>
      </c>
      <c r="T144" s="46" t="str">
        <f>IFERROR(VLOOKUP(G144,[1]Tabulka!$B$4:$C$239,2,0),"")</f>
        <v>h_54/ 
g_54</v>
      </c>
      <c r="U144" s="47"/>
      <c r="V144" s="48"/>
      <c r="W144" s="49"/>
      <c r="X144" s="50"/>
      <c r="Y144" s="51"/>
      <c r="Z144" s="50"/>
      <c r="AA144" s="51"/>
      <c r="AB144" s="52" t="s">
        <v>33</v>
      </c>
      <c r="AC144" s="53" t="str">
        <f t="shared" si="19"/>
        <v>B36</v>
      </c>
      <c r="AD144" s="54">
        <f>COUNTIF($AB$3:$AB144,AB144)</f>
        <v>36</v>
      </c>
      <c r="AE144" s="55">
        <f>IF(AD144=1,'[1]pravidla turnaje'!$C$60,VLOOKUP(CONCATENATE(AB144,AD144-1),$AC$2:$AF143,3,0)+VLOOKUP(CONCATENATE(AB144,AD144-1),$AC$2:$AF143,4,0))</f>
        <v>0.63888888888888806</v>
      </c>
      <c r="AF144" s="56">
        <f>IF($E144="",('[1]pravidla turnaje'!#REF!/24/60),(VLOOKUP("x",'[1]pravidla turnaje'!$A$31:$D$58,4,0)/60/24))</f>
        <v>6.9444444444444441E-3</v>
      </c>
    </row>
    <row r="145" spans="1:32" ht="22.5" customHeight="1" x14ac:dyDescent="0.25">
      <c r="A145" s="38">
        <f t="shared" si="11"/>
        <v>70</v>
      </c>
      <c r="B145" s="38">
        <f t="shared" si="11"/>
        <v>70</v>
      </c>
      <c r="C145" s="38">
        <f t="shared" si="12"/>
        <v>70</v>
      </c>
      <c r="D145" s="39" t="str">
        <f t="shared" si="13"/>
        <v>75_77</v>
      </c>
      <c r="E145" s="40" t="str">
        <f t="shared" si="14"/>
        <v>N</v>
      </c>
      <c r="F145" s="64">
        <v>75</v>
      </c>
      <c r="G145" s="64">
        <v>77</v>
      </c>
      <c r="H145" s="38" t="str">
        <f t="shared" si="20"/>
        <v/>
      </c>
      <c r="I145" s="39" t="str">
        <f t="shared" si="20"/>
        <v/>
      </c>
      <c r="J145" s="42" t="str">
        <f>VLOOKUP(F145,[1]Tabulka!$B$4:$Q$239,16,0)</f>
        <v/>
      </c>
      <c r="K145" s="39" t="str">
        <f>VLOOKUP(G145,[1]Tabulka!$B$4:$Q$239,16,0)</f>
        <v/>
      </c>
      <c r="L145" s="42">
        <f>IF($E145="N",'[1]pravidla turnaje'!$A$6,IF($H145&gt;$I145,IF(OR($W145="PP",W145="SN"),'[1]pravidla turnaje'!$A$3,'[1]pravidla turnaje'!$A$2),IF($H145&lt;$I145,IF(OR($W145="PP",W145="SN"),'[1]pravidla turnaje'!$A$5,'[1]pravidla turnaje'!$A$6),'[1]pravidla turnaje'!$A$4)))</f>
        <v>0</v>
      </c>
      <c r="M145" s="39">
        <f>IF($E145="N",'[1]pravidla turnaje'!$A$6,IF($H145&lt;$I145,IF(OR($W145="PP",$W145="SN"),'[1]pravidla turnaje'!$A$3,'[1]pravidla turnaje'!$A$2),IF($H145&gt;$I145,IF(OR($W145="PP",$W145="SN"),'[1]pravidla turnaje'!$A$5,'[1]pravidla turnaje'!$A$6),'[1]pravidla turnaje'!$A$4)))</f>
        <v>0</v>
      </c>
      <c r="N145" s="42">
        <f t="shared" si="17"/>
        <v>75</v>
      </c>
      <c r="O145" s="43">
        <f t="shared" si="17"/>
        <v>77</v>
      </c>
      <c r="P145" s="44" t="str">
        <f>VLOOKUP($C145,'[1]pravidla turnaje'!$A$64:$B$83,2,0)</f>
        <v>G</v>
      </c>
      <c r="Q145" s="45" t="str">
        <f t="shared" si="15"/>
        <v>15:20 - 15:30</v>
      </c>
      <c r="R145" s="45" t="s">
        <v>175</v>
      </c>
      <c r="S145" s="46" t="str">
        <f>IFERROR(VLOOKUP(F145,[1]Tabulka!$B$4:$C$239,2,0),"")</f>
        <v>Hněvkovský/ 
Vašák</v>
      </c>
      <c r="T145" s="46" t="str">
        <f>IFERROR(VLOOKUP(G145,[1]Tabulka!$B$4:$C$239,2,0),"")</f>
        <v>h_55/ 
g_55</v>
      </c>
      <c r="U145" s="47"/>
      <c r="V145" s="48"/>
      <c r="W145" s="49"/>
      <c r="X145" s="50"/>
      <c r="Y145" s="51"/>
      <c r="Z145" s="50"/>
      <c r="AA145" s="51"/>
      <c r="AB145" s="52" t="s">
        <v>35</v>
      </c>
      <c r="AC145" s="53" t="str">
        <f t="shared" si="19"/>
        <v>C36</v>
      </c>
      <c r="AD145" s="54">
        <f>COUNTIF($AB$3:$AB145,AB145)</f>
        <v>36</v>
      </c>
      <c r="AE145" s="55">
        <f>IF(AD145=1,'[1]pravidla turnaje'!$C$60,VLOOKUP(CONCATENATE(AB145,AD145-1),$AC$2:$AF144,3,0)+VLOOKUP(CONCATENATE(AB145,AD145-1),$AC$2:$AF144,4,0))</f>
        <v>0.63888888888888806</v>
      </c>
      <c r="AF145" s="56">
        <f>IF($E145="",('[1]pravidla turnaje'!#REF!/24/60),(VLOOKUP("x",'[1]pravidla turnaje'!$A$31:$D$58,4,0)/60/24))</f>
        <v>6.9444444444444441E-3</v>
      </c>
    </row>
    <row r="146" spans="1:32" ht="22.5" customHeight="1" x14ac:dyDescent="0.25">
      <c r="A146" s="38">
        <f t="shared" si="11"/>
        <v>80</v>
      </c>
      <c r="B146" s="38">
        <f t="shared" si="11"/>
        <v>80</v>
      </c>
      <c r="C146" s="38">
        <f t="shared" si="12"/>
        <v>80</v>
      </c>
      <c r="D146" s="39" t="str">
        <f t="shared" ref="D146:D176" si="21">IF(F146&lt;G146,CONCATENATE(F146,"_",G146),CONCATENATE(G146,"_",F146))</f>
        <v>85_87</v>
      </c>
      <c r="E146" s="40" t="str">
        <f t="shared" ref="E146:E182" si="22">IF(AND(ISNUMBER(U146),ISNUMBER(V146)),IF(U146&gt;V146,"D",IF(U146&lt;V146,"H","R")),"N")</f>
        <v>N</v>
      </c>
      <c r="F146" s="65">
        <v>85</v>
      </c>
      <c r="G146" s="65">
        <v>87</v>
      </c>
      <c r="H146" s="38" t="str">
        <f t="shared" si="20"/>
        <v/>
      </c>
      <c r="I146" s="39" t="str">
        <f t="shared" si="20"/>
        <v/>
      </c>
      <c r="J146" s="42" t="str">
        <f>VLOOKUP(F146,[1]Tabulka!$B$4:$Q$239,16,0)</f>
        <v/>
      </c>
      <c r="K146" s="39" t="str">
        <f>VLOOKUP(G146,[1]Tabulka!$B$4:$Q$239,16,0)</f>
        <v/>
      </c>
      <c r="L146" s="42">
        <f>IF($E146="N",'[1]pravidla turnaje'!$A$6,IF($H146&gt;$I146,IF(OR($W146="PP",W146="SN"),'[1]pravidla turnaje'!$A$3,'[1]pravidla turnaje'!$A$2),IF($H146&lt;$I146,IF(OR($W146="PP",W146="SN"),'[1]pravidla turnaje'!$A$5,'[1]pravidla turnaje'!$A$6),'[1]pravidla turnaje'!$A$4)))</f>
        <v>0</v>
      </c>
      <c r="M146" s="39">
        <f>IF($E146="N",'[1]pravidla turnaje'!$A$6,IF($H146&lt;$I146,IF(OR($W146="PP",$W146="SN"),'[1]pravidla turnaje'!$A$3,'[1]pravidla turnaje'!$A$2),IF($H146&gt;$I146,IF(OR($W146="PP",$W146="SN"),'[1]pravidla turnaje'!$A$5,'[1]pravidla turnaje'!$A$6),'[1]pravidla turnaje'!$A$4)))</f>
        <v>0</v>
      </c>
      <c r="N146" s="42">
        <f t="shared" si="17"/>
        <v>85</v>
      </c>
      <c r="O146" s="43">
        <f t="shared" si="17"/>
        <v>87</v>
      </c>
      <c r="P146" s="44" t="str">
        <f>VLOOKUP($C146,'[1]pravidla turnaje'!$A$64:$B$83,2,0)</f>
        <v>H</v>
      </c>
      <c r="Q146" s="45" t="str">
        <f t="shared" ref="Q146:Q202" si="23">CONCATENATE(TEXT(AE146,"hh:mm")," - ",TEXT(AE146+AF146,"hh:mm"))</f>
        <v>15:20 - 15:30</v>
      </c>
      <c r="R146" s="45" t="s">
        <v>176</v>
      </c>
      <c r="S146" s="46" t="str">
        <f>IFERROR(VLOOKUP(F146,[1]Tabulka!$B$4:$C$239,2,0),"")</f>
        <v>Petrů/ 
Černer</v>
      </c>
      <c r="T146" s="46" t="str">
        <f>IFERROR(VLOOKUP(G146,[1]Tabulka!$B$4:$C$239,2,0),"")</f>
        <v>h_56/ 
g_56</v>
      </c>
      <c r="U146" s="47"/>
      <c r="V146" s="48"/>
      <c r="W146" s="49"/>
      <c r="X146" s="50"/>
      <c r="Y146" s="51"/>
      <c r="Z146" s="50"/>
      <c r="AA146" s="51"/>
      <c r="AB146" s="52" t="s">
        <v>5</v>
      </c>
      <c r="AC146" s="53" t="str">
        <f t="shared" si="19"/>
        <v>D36</v>
      </c>
      <c r="AD146" s="54">
        <f>COUNTIF($AB$3:$AB146,AB146)</f>
        <v>36</v>
      </c>
      <c r="AE146" s="55">
        <f>IF(AD146=1,'[1]pravidla turnaje'!$C$60,VLOOKUP(CONCATENATE(AB146,AD146-1),$AC$2:$AF145,3,0)+VLOOKUP(CONCATENATE(AB146,AD146-1),$AC$2:$AF145,4,0))</f>
        <v>0.63888888888888806</v>
      </c>
      <c r="AF146" s="56">
        <f>IF($E146="",('[1]pravidla turnaje'!#REF!/24/60),(VLOOKUP("x",'[1]pravidla turnaje'!$A$31:$D$58,4,0)/60/24))</f>
        <v>6.9444444444444441E-3</v>
      </c>
    </row>
    <row r="147" spans="1:32" ht="22.5" customHeight="1" x14ac:dyDescent="0.25">
      <c r="A147" s="38">
        <f t="shared" si="11"/>
        <v>10</v>
      </c>
      <c r="B147" s="38">
        <f t="shared" si="11"/>
        <v>10</v>
      </c>
      <c r="C147" s="38">
        <f t="shared" si="12"/>
        <v>10</v>
      </c>
      <c r="D147" s="39" t="str">
        <f t="shared" si="21"/>
        <v>11_16</v>
      </c>
      <c r="E147" s="40" t="str">
        <f t="shared" si="22"/>
        <v>N</v>
      </c>
      <c r="F147" s="41">
        <v>16</v>
      </c>
      <c r="G147" s="41">
        <v>11</v>
      </c>
      <c r="H147" s="38" t="str">
        <f t="shared" si="20"/>
        <v/>
      </c>
      <c r="I147" s="39" t="str">
        <f t="shared" si="20"/>
        <v/>
      </c>
      <c r="J147" s="42" t="str">
        <f>VLOOKUP(F147,[1]Tabulka!$B$4:$Q$239,16,0)</f>
        <v/>
      </c>
      <c r="K147" s="39" t="str">
        <f>VLOOKUP(G147,[1]Tabulka!$B$4:$Q$239,16,0)</f>
        <v/>
      </c>
      <c r="L147" s="42">
        <f>IF($E147="N",'[1]pravidla turnaje'!$A$6,IF($H147&gt;$I147,IF(OR($W147="PP",W147="SN"),'[1]pravidla turnaje'!$A$3,'[1]pravidla turnaje'!$A$2),IF($H147&lt;$I147,IF(OR($W147="PP",W147="SN"),'[1]pravidla turnaje'!$A$5,'[1]pravidla turnaje'!$A$6),'[1]pravidla turnaje'!$A$4)))</f>
        <v>0</v>
      </c>
      <c r="M147" s="39">
        <f>IF($E147="N",'[1]pravidla turnaje'!$A$6,IF($H147&lt;$I147,IF(OR($W147="PP",$W147="SN"),'[1]pravidla turnaje'!$A$3,'[1]pravidla turnaje'!$A$2),IF($H147&gt;$I147,IF(OR($W147="PP",$W147="SN"),'[1]pravidla turnaje'!$A$5,'[1]pravidla turnaje'!$A$6),'[1]pravidla turnaje'!$A$4)))</f>
        <v>0</v>
      </c>
      <c r="N147" s="42">
        <f t="shared" si="17"/>
        <v>16</v>
      </c>
      <c r="O147" s="43">
        <f t="shared" si="17"/>
        <v>11</v>
      </c>
      <c r="P147" s="44" t="str">
        <f>VLOOKUP($C147,'[1]pravidla turnaje'!$A$64:$B$83,2,0)</f>
        <v>A</v>
      </c>
      <c r="Q147" s="45" t="str">
        <f t="shared" si="23"/>
        <v>15:30 - 15:40</v>
      </c>
      <c r="R147" s="45" t="s">
        <v>177</v>
      </c>
      <c r="S147" s="46" t="str">
        <f>IFERROR(VLOOKUP(F147,[1]Tabulka!$B$4:$C$239,2,0),"")</f>
        <v>Kronychová/ 
Kadlecová</v>
      </c>
      <c r="T147" s="46" t="str">
        <f>IFERROR(VLOOKUP(G147,[1]Tabulka!$B$4:$C$239,2,0),"")</f>
        <v>Fiedler/ 
Weiss</v>
      </c>
      <c r="U147" s="47"/>
      <c r="V147" s="48"/>
      <c r="W147" s="49"/>
      <c r="X147" s="50"/>
      <c r="Y147" s="51"/>
      <c r="Z147" s="50"/>
      <c r="AA147" s="51"/>
      <c r="AB147" s="52" t="s">
        <v>31</v>
      </c>
      <c r="AC147" s="53" t="str">
        <f t="shared" si="19"/>
        <v>A37</v>
      </c>
      <c r="AD147" s="54">
        <f>COUNTIF($AB$3:$AB147,AB147)</f>
        <v>37</v>
      </c>
      <c r="AE147" s="55">
        <f>IF(AD147=1,'[1]pravidla turnaje'!$C$60,VLOOKUP(CONCATENATE(AB147,AD147-1),$AC$2:$AF146,3,0)+VLOOKUP(CONCATENATE(AB147,AD147-1),$AC$2:$AF146,4,0))</f>
        <v>0.64583333333333248</v>
      </c>
      <c r="AF147" s="56">
        <f>IF($E147="",('[1]pravidla turnaje'!#REF!/24/60),(VLOOKUP("x",'[1]pravidla turnaje'!$A$31:$D$58,4,0)/60/24))</f>
        <v>6.9444444444444441E-3</v>
      </c>
    </row>
    <row r="148" spans="1:32" ht="22.5" customHeight="1" x14ac:dyDescent="0.25">
      <c r="A148" s="38">
        <f t="shared" si="11"/>
        <v>20</v>
      </c>
      <c r="B148" s="38">
        <f t="shared" si="11"/>
        <v>20</v>
      </c>
      <c r="C148" s="38">
        <f t="shared" si="12"/>
        <v>20</v>
      </c>
      <c r="D148" s="39" t="str">
        <f t="shared" si="21"/>
        <v>21_26</v>
      </c>
      <c r="E148" s="40" t="str">
        <f t="shared" si="22"/>
        <v>N</v>
      </c>
      <c r="F148" s="59">
        <v>26</v>
      </c>
      <c r="G148" s="59">
        <v>21</v>
      </c>
      <c r="H148" s="38" t="str">
        <f t="shared" si="20"/>
        <v/>
      </c>
      <c r="I148" s="39" t="str">
        <f t="shared" si="20"/>
        <v/>
      </c>
      <c r="J148" s="42" t="str">
        <f>VLOOKUP(F148,[1]Tabulka!$B$4:$Q$239,16,0)</f>
        <v/>
      </c>
      <c r="K148" s="39" t="str">
        <f>VLOOKUP(G148,[1]Tabulka!$B$4:$Q$239,16,0)</f>
        <v/>
      </c>
      <c r="L148" s="42">
        <f>IF($E148="N",'[1]pravidla turnaje'!$A$6,IF($H148&gt;$I148,IF(OR($W148="PP",W148="SN"),'[1]pravidla turnaje'!$A$3,'[1]pravidla turnaje'!$A$2),IF($H148&lt;$I148,IF(OR($W148="PP",W148="SN"),'[1]pravidla turnaje'!$A$5,'[1]pravidla turnaje'!$A$6),'[1]pravidla turnaje'!$A$4)))</f>
        <v>0</v>
      </c>
      <c r="M148" s="39">
        <f>IF($E148="N",'[1]pravidla turnaje'!$A$6,IF($H148&lt;$I148,IF(OR($W148="PP",$W148="SN"),'[1]pravidla turnaje'!$A$3,'[1]pravidla turnaje'!$A$2),IF($H148&gt;$I148,IF(OR($W148="PP",$W148="SN"),'[1]pravidla turnaje'!$A$5,'[1]pravidla turnaje'!$A$6),'[1]pravidla turnaje'!$A$4)))</f>
        <v>0</v>
      </c>
      <c r="N148" s="42">
        <f t="shared" si="17"/>
        <v>26</v>
      </c>
      <c r="O148" s="43">
        <f t="shared" si="17"/>
        <v>21</v>
      </c>
      <c r="P148" s="44" t="str">
        <f>VLOOKUP($C148,'[1]pravidla turnaje'!$A$64:$B$83,2,0)</f>
        <v>B</v>
      </c>
      <c r="Q148" s="45" t="str">
        <f t="shared" si="23"/>
        <v>15:30 - 15:40</v>
      </c>
      <c r="R148" s="45" t="s">
        <v>178</v>
      </c>
      <c r="S148" s="46" t="str">
        <f>IFERROR(VLOOKUP(F148,[1]Tabulka!$B$4:$C$239,2,0),"")</f>
        <v>Křenek/ 
Körber</v>
      </c>
      <c r="T148" s="46" t="str">
        <f>IFERROR(VLOOKUP(G148,[1]Tabulka!$B$4:$C$239,2,0),"")</f>
        <v>Valíček/ 
Mayer</v>
      </c>
      <c r="U148" s="47"/>
      <c r="V148" s="48"/>
      <c r="W148" s="49"/>
      <c r="X148" s="50"/>
      <c r="Y148" s="51"/>
      <c r="Z148" s="50"/>
      <c r="AA148" s="51"/>
      <c r="AB148" s="52" t="s">
        <v>33</v>
      </c>
      <c r="AC148" s="53" t="str">
        <f t="shared" si="19"/>
        <v>B37</v>
      </c>
      <c r="AD148" s="54">
        <f>COUNTIF($AB$3:$AB148,AB148)</f>
        <v>37</v>
      </c>
      <c r="AE148" s="55">
        <f>IF(AD148=1,'[1]pravidla turnaje'!$C$60,VLOOKUP(CONCATENATE(AB148,AD148-1),$AC$2:$AF147,3,0)+VLOOKUP(CONCATENATE(AB148,AD148-1),$AC$2:$AF147,4,0))</f>
        <v>0.64583333333333248</v>
      </c>
      <c r="AF148" s="56">
        <f>IF($E148="",('[1]pravidla turnaje'!#REF!/24/60),(VLOOKUP("x",'[1]pravidla turnaje'!$A$31:$D$58,4,0)/60/24))</f>
        <v>6.9444444444444441E-3</v>
      </c>
    </row>
    <row r="149" spans="1:32" ht="22.5" customHeight="1" x14ac:dyDescent="0.25">
      <c r="A149" s="38">
        <f t="shared" si="11"/>
        <v>30</v>
      </c>
      <c r="B149" s="38">
        <f t="shared" si="11"/>
        <v>30</v>
      </c>
      <c r="C149" s="38">
        <f t="shared" si="12"/>
        <v>30</v>
      </c>
      <c r="D149" s="39" t="str">
        <f t="shared" si="21"/>
        <v>31_36</v>
      </c>
      <c r="E149" s="40" t="str">
        <f t="shared" si="22"/>
        <v>N</v>
      </c>
      <c r="F149" s="60">
        <v>36</v>
      </c>
      <c r="G149" s="60">
        <v>31</v>
      </c>
      <c r="H149" s="38" t="str">
        <f t="shared" si="20"/>
        <v/>
      </c>
      <c r="I149" s="39" t="str">
        <f t="shared" si="20"/>
        <v/>
      </c>
      <c r="J149" s="42" t="str">
        <f>VLOOKUP(F149,[1]Tabulka!$B$4:$Q$239,16,0)</f>
        <v/>
      </c>
      <c r="K149" s="39" t="str">
        <f>VLOOKUP(G149,[1]Tabulka!$B$4:$Q$239,16,0)</f>
        <v/>
      </c>
      <c r="L149" s="42">
        <f>IF($E149="N",'[1]pravidla turnaje'!$A$6,IF($H149&gt;$I149,IF(OR($W149="PP",W149="SN"),'[1]pravidla turnaje'!$A$3,'[1]pravidla turnaje'!$A$2),IF($H149&lt;$I149,IF(OR($W149="PP",W149="SN"),'[1]pravidla turnaje'!$A$5,'[1]pravidla turnaje'!$A$6),'[1]pravidla turnaje'!$A$4)))</f>
        <v>0</v>
      </c>
      <c r="M149" s="39">
        <f>IF($E149="N",'[1]pravidla turnaje'!$A$6,IF($H149&lt;$I149,IF(OR($W149="PP",$W149="SN"),'[1]pravidla turnaje'!$A$3,'[1]pravidla turnaje'!$A$2),IF($H149&gt;$I149,IF(OR($W149="PP",$W149="SN"),'[1]pravidla turnaje'!$A$5,'[1]pravidla turnaje'!$A$6),'[1]pravidla turnaje'!$A$4)))</f>
        <v>0</v>
      </c>
      <c r="N149" s="42">
        <f t="shared" si="17"/>
        <v>36</v>
      </c>
      <c r="O149" s="43">
        <f t="shared" si="17"/>
        <v>31</v>
      </c>
      <c r="P149" s="44" t="str">
        <f>VLOOKUP($C149,'[1]pravidla turnaje'!$A$64:$B$83,2,0)</f>
        <v>C</v>
      </c>
      <c r="Q149" s="45" t="str">
        <f t="shared" si="23"/>
        <v>15:30 - 15:40</v>
      </c>
      <c r="R149" s="45" t="s">
        <v>179</v>
      </c>
      <c r="S149" s="46" t="str">
        <f>IFERROR(VLOOKUP(F149,[1]Tabulka!$B$4:$C$239,2,0),"")</f>
        <v>Hněvkovský/ 
Šárka</v>
      </c>
      <c r="T149" s="46" t="str">
        <f>IFERROR(VLOOKUP(G149,[1]Tabulka!$B$4:$C$239,2,0),"")</f>
        <v>Petrovič/ 
Mück</v>
      </c>
      <c r="U149" s="47"/>
      <c r="V149" s="48"/>
      <c r="W149" s="49"/>
      <c r="X149" s="50"/>
      <c r="Y149" s="51"/>
      <c r="Z149" s="50"/>
      <c r="AA149" s="51"/>
      <c r="AB149" s="52" t="s">
        <v>35</v>
      </c>
      <c r="AC149" s="53" t="str">
        <f t="shared" si="19"/>
        <v>C37</v>
      </c>
      <c r="AD149" s="54">
        <f>COUNTIF($AB$3:$AB149,AB149)</f>
        <v>37</v>
      </c>
      <c r="AE149" s="55">
        <f>IF(AD149=1,'[1]pravidla turnaje'!$C$60,VLOOKUP(CONCATENATE(AB149,AD149-1),$AC$2:$AF148,3,0)+VLOOKUP(CONCATENATE(AB149,AD149-1),$AC$2:$AF148,4,0))</f>
        <v>0.64583333333333248</v>
      </c>
      <c r="AF149" s="56">
        <f>IF($E149="",('[1]pravidla turnaje'!#REF!/24/60),(VLOOKUP("x",'[1]pravidla turnaje'!$A$31:$D$58,4,0)/60/24))</f>
        <v>6.9444444444444441E-3</v>
      </c>
    </row>
    <row r="150" spans="1:32" ht="22.5" customHeight="1" x14ac:dyDescent="0.25">
      <c r="A150" s="38">
        <f t="shared" si="11"/>
        <v>40</v>
      </c>
      <c r="B150" s="38">
        <f t="shared" si="11"/>
        <v>40</v>
      </c>
      <c r="C150" s="38">
        <f t="shared" si="12"/>
        <v>40</v>
      </c>
      <c r="D150" s="39" t="str">
        <f t="shared" si="21"/>
        <v>41_46</v>
      </c>
      <c r="E150" s="40" t="str">
        <f t="shared" si="22"/>
        <v>N</v>
      </c>
      <c r="F150" s="61">
        <v>46</v>
      </c>
      <c r="G150" s="61">
        <v>41</v>
      </c>
      <c r="H150" s="38" t="str">
        <f t="shared" si="20"/>
        <v/>
      </c>
      <c r="I150" s="39" t="str">
        <f t="shared" si="20"/>
        <v/>
      </c>
      <c r="J150" s="42" t="str">
        <f>VLOOKUP(F150,[1]Tabulka!$B$4:$Q$239,16,0)</f>
        <v/>
      </c>
      <c r="K150" s="39" t="str">
        <f>VLOOKUP(G150,[1]Tabulka!$B$4:$Q$239,16,0)</f>
        <v/>
      </c>
      <c r="L150" s="42">
        <f>IF($E150="N",'[1]pravidla turnaje'!$A$6,IF($H150&gt;$I150,IF(OR($W150="PP",W150="SN"),'[1]pravidla turnaje'!$A$3,'[1]pravidla turnaje'!$A$2),IF($H150&lt;$I150,IF(OR($W150="PP",W150="SN"),'[1]pravidla turnaje'!$A$5,'[1]pravidla turnaje'!$A$6),'[1]pravidla turnaje'!$A$4)))</f>
        <v>0</v>
      </c>
      <c r="M150" s="39">
        <f>IF($E150="N",'[1]pravidla turnaje'!$A$6,IF($H150&lt;$I150,IF(OR($W150="PP",$W150="SN"),'[1]pravidla turnaje'!$A$3,'[1]pravidla turnaje'!$A$2),IF($H150&gt;$I150,IF(OR($W150="PP",$W150="SN"),'[1]pravidla turnaje'!$A$5,'[1]pravidla turnaje'!$A$6),'[1]pravidla turnaje'!$A$4)))</f>
        <v>0</v>
      </c>
      <c r="N150" s="42">
        <f t="shared" si="17"/>
        <v>46</v>
      </c>
      <c r="O150" s="43">
        <f t="shared" si="17"/>
        <v>41</v>
      </c>
      <c r="P150" s="44" t="str">
        <f>VLOOKUP($C150,'[1]pravidla turnaje'!$A$64:$B$83,2,0)</f>
        <v>D</v>
      </c>
      <c r="Q150" s="45" t="str">
        <f t="shared" si="23"/>
        <v>15:30 - 15:40</v>
      </c>
      <c r="R150" s="45" t="s">
        <v>180</v>
      </c>
      <c r="S150" s="46" t="str">
        <f>IFERROR(VLOOKUP(F150,[1]Tabulka!$B$4:$C$239,2,0),"")</f>
        <v>Vojta/ 
Hynek</v>
      </c>
      <c r="T150" s="46" t="str">
        <f>IFERROR(VLOOKUP(G150,[1]Tabulka!$B$4:$C$239,2,0),"")</f>
        <v>Czerwenka/ 
Podlucký</v>
      </c>
      <c r="U150" s="47"/>
      <c r="V150" s="48"/>
      <c r="W150" s="49"/>
      <c r="X150" s="50"/>
      <c r="Y150" s="51"/>
      <c r="Z150" s="50"/>
      <c r="AA150" s="51"/>
      <c r="AB150" s="52" t="s">
        <v>5</v>
      </c>
      <c r="AC150" s="53" t="str">
        <f t="shared" si="19"/>
        <v>D37</v>
      </c>
      <c r="AD150" s="54">
        <f>COUNTIF($AB$3:$AB150,AB150)</f>
        <v>37</v>
      </c>
      <c r="AE150" s="55">
        <f>IF(AD150=1,'[1]pravidla turnaje'!$C$60,VLOOKUP(CONCATENATE(AB150,AD150-1),$AC$2:$AF149,3,0)+VLOOKUP(CONCATENATE(AB150,AD150-1),$AC$2:$AF149,4,0))</f>
        <v>0.64583333333333248</v>
      </c>
      <c r="AF150" s="56">
        <f>IF($E150="",('[1]pravidla turnaje'!#REF!/24/60),(VLOOKUP("x",'[1]pravidla turnaje'!$A$31:$D$58,4,0)/60/24))</f>
        <v>6.9444444444444441E-3</v>
      </c>
    </row>
    <row r="151" spans="1:32" ht="22.5" customHeight="1" x14ac:dyDescent="0.25">
      <c r="A151" s="38">
        <f t="shared" si="11"/>
        <v>10</v>
      </c>
      <c r="B151" s="38">
        <f t="shared" si="11"/>
        <v>10</v>
      </c>
      <c r="C151" s="38">
        <f t="shared" si="12"/>
        <v>10</v>
      </c>
      <c r="D151" s="39" t="str">
        <f t="shared" si="21"/>
        <v>13_14</v>
      </c>
      <c r="E151" s="40" t="str">
        <f t="shared" si="22"/>
        <v>N</v>
      </c>
      <c r="F151" s="41">
        <v>13</v>
      </c>
      <c r="G151" s="41">
        <v>14</v>
      </c>
      <c r="H151" s="38" t="str">
        <f t="shared" si="20"/>
        <v/>
      </c>
      <c r="I151" s="39" t="str">
        <f t="shared" si="20"/>
        <v/>
      </c>
      <c r="J151" s="42" t="str">
        <f>VLOOKUP(F151,[1]Tabulka!$B$4:$Q$239,16,0)</f>
        <v/>
      </c>
      <c r="K151" s="39" t="str">
        <f>VLOOKUP(G151,[1]Tabulka!$B$4:$Q$239,16,0)</f>
        <v/>
      </c>
      <c r="L151" s="42">
        <f>IF($E151="N",'[1]pravidla turnaje'!$A$6,IF($H151&gt;$I151,IF(OR($W151="PP",W151="SN"),'[1]pravidla turnaje'!$A$3,'[1]pravidla turnaje'!$A$2),IF($H151&lt;$I151,IF(OR($W151="PP",W151="SN"),'[1]pravidla turnaje'!$A$5,'[1]pravidla turnaje'!$A$6),'[1]pravidla turnaje'!$A$4)))</f>
        <v>0</v>
      </c>
      <c r="M151" s="39">
        <f>IF($E151="N",'[1]pravidla turnaje'!$A$6,IF($H151&lt;$I151,IF(OR($W151="PP",$W151="SN"),'[1]pravidla turnaje'!$A$3,'[1]pravidla turnaje'!$A$2),IF($H151&gt;$I151,IF(OR($W151="PP",$W151="SN"),'[1]pravidla turnaje'!$A$5,'[1]pravidla turnaje'!$A$6),'[1]pravidla turnaje'!$A$4)))</f>
        <v>0</v>
      </c>
      <c r="N151" s="42">
        <f t="shared" si="17"/>
        <v>13</v>
      </c>
      <c r="O151" s="43">
        <f t="shared" si="17"/>
        <v>14</v>
      </c>
      <c r="P151" s="44" t="str">
        <f>VLOOKUP($C151,'[1]pravidla turnaje'!$A$64:$B$83,2,0)</f>
        <v>A</v>
      </c>
      <c r="Q151" s="45" t="str">
        <f t="shared" si="23"/>
        <v>15:40 - 15:50</v>
      </c>
      <c r="R151" s="45" t="s">
        <v>181</v>
      </c>
      <c r="S151" s="46" t="str">
        <f>IFERROR(VLOOKUP(F151,[1]Tabulka!$B$4:$C$239,2,0),"")</f>
        <v>Václav/ 
Houser</v>
      </c>
      <c r="T151" s="46" t="str">
        <f>IFERROR(VLOOKUP(G151,[1]Tabulka!$B$4:$C$239,2,0),"")</f>
        <v>Fidler/ 
Štefec</v>
      </c>
      <c r="U151" s="47"/>
      <c r="V151" s="48"/>
      <c r="W151" s="49"/>
      <c r="X151" s="50"/>
      <c r="Y151" s="51"/>
      <c r="Z151" s="50"/>
      <c r="AA151" s="51"/>
      <c r="AB151" s="52" t="s">
        <v>31</v>
      </c>
      <c r="AC151" s="53" t="str">
        <f t="shared" si="19"/>
        <v>A38</v>
      </c>
      <c r="AD151" s="54">
        <f>COUNTIF($AB$3:$AB151,AB151)</f>
        <v>38</v>
      </c>
      <c r="AE151" s="55">
        <f>IF(AD151=1,'[1]pravidla turnaje'!$C$60,VLOOKUP(CONCATENATE(AB151,AD151-1),$AC$2:$AF150,3,0)+VLOOKUP(CONCATENATE(AB151,AD151-1),$AC$2:$AF150,4,0))</f>
        <v>0.6527777777777769</v>
      </c>
      <c r="AF151" s="56">
        <f>IF($E151="",('[1]pravidla turnaje'!#REF!/24/60),(VLOOKUP("x",'[1]pravidla turnaje'!$A$31:$D$58,4,0)/60/24))</f>
        <v>6.9444444444444441E-3</v>
      </c>
    </row>
    <row r="152" spans="1:32" ht="22.5" customHeight="1" x14ac:dyDescent="0.25">
      <c r="A152" s="38">
        <f t="shared" si="11"/>
        <v>20</v>
      </c>
      <c r="B152" s="38">
        <f t="shared" si="11"/>
        <v>20</v>
      </c>
      <c r="C152" s="38">
        <f t="shared" si="12"/>
        <v>20</v>
      </c>
      <c r="D152" s="39" t="str">
        <f t="shared" si="21"/>
        <v>23_24</v>
      </c>
      <c r="E152" s="40" t="str">
        <f t="shared" si="22"/>
        <v>N</v>
      </c>
      <c r="F152" s="59">
        <v>23</v>
      </c>
      <c r="G152" s="59">
        <v>24</v>
      </c>
      <c r="H152" s="38" t="str">
        <f t="shared" si="20"/>
        <v/>
      </c>
      <c r="I152" s="39" t="str">
        <f t="shared" si="20"/>
        <v/>
      </c>
      <c r="J152" s="42" t="str">
        <f>VLOOKUP(F152,[1]Tabulka!$B$4:$Q$239,16,0)</f>
        <v/>
      </c>
      <c r="K152" s="39" t="str">
        <f>VLOOKUP(G152,[1]Tabulka!$B$4:$Q$239,16,0)</f>
        <v/>
      </c>
      <c r="L152" s="42">
        <f>IF($E152="N",'[1]pravidla turnaje'!$A$6,IF($H152&gt;$I152,IF(OR($W152="PP",W152="SN"),'[1]pravidla turnaje'!$A$3,'[1]pravidla turnaje'!$A$2),IF($H152&lt;$I152,IF(OR($W152="PP",W152="SN"),'[1]pravidla turnaje'!$A$5,'[1]pravidla turnaje'!$A$6),'[1]pravidla turnaje'!$A$4)))</f>
        <v>0</v>
      </c>
      <c r="M152" s="39">
        <f>IF($E152="N",'[1]pravidla turnaje'!$A$6,IF($H152&lt;$I152,IF(OR($W152="PP",$W152="SN"),'[1]pravidla turnaje'!$A$3,'[1]pravidla turnaje'!$A$2),IF($H152&gt;$I152,IF(OR($W152="PP",$W152="SN"),'[1]pravidla turnaje'!$A$5,'[1]pravidla turnaje'!$A$6),'[1]pravidla turnaje'!$A$4)))</f>
        <v>0</v>
      </c>
      <c r="N152" s="42">
        <f t="shared" ref="N152:O167" si="24">IF(EXACT($J152,$K152),F152,"")</f>
        <v>23</v>
      </c>
      <c r="O152" s="43">
        <f t="shared" si="24"/>
        <v>24</v>
      </c>
      <c r="P152" s="44" t="str">
        <f>VLOOKUP($C152,'[1]pravidla turnaje'!$A$64:$B$83,2,0)</f>
        <v>B</v>
      </c>
      <c r="Q152" s="45" t="str">
        <f t="shared" si="23"/>
        <v>15:40 - 15:50</v>
      </c>
      <c r="R152" s="45" t="s">
        <v>182</v>
      </c>
      <c r="S152" s="46" t="str">
        <f>IFERROR(VLOOKUP(F152,[1]Tabulka!$B$4:$C$239,2,0),"")</f>
        <v>Rudiš/ 
Rudiš</v>
      </c>
      <c r="T152" s="46" t="str">
        <f>IFERROR(VLOOKUP(G152,[1]Tabulka!$B$4:$C$239,2,0),"")</f>
        <v>Janáček/ 
Patera</v>
      </c>
      <c r="U152" s="47"/>
      <c r="V152" s="48"/>
      <c r="W152" s="49"/>
      <c r="X152" s="50"/>
      <c r="Y152" s="51"/>
      <c r="Z152" s="50"/>
      <c r="AA152" s="51"/>
      <c r="AB152" s="52" t="s">
        <v>33</v>
      </c>
      <c r="AC152" s="53" t="str">
        <f t="shared" si="19"/>
        <v>B38</v>
      </c>
      <c r="AD152" s="54">
        <f>COUNTIF($AB$3:$AB152,AB152)</f>
        <v>38</v>
      </c>
      <c r="AE152" s="55">
        <f>IF(AD152=1,'[1]pravidla turnaje'!$C$60,VLOOKUP(CONCATENATE(AB152,AD152-1),$AC$2:$AF151,3,0)+VLOOKUP(CONCATENATE(AB152,AD152-1),$AC$2:$AF151,4,0))</f>
        <v>0.6527777777777769</v>
      </c>
      <c r="AF152" s="56">
        <f>IF($E152="",('[1]pravidla turnaje'!#REF!/24/60),(VLOOKUP("x",'[1]pravidla turnaje'!$A$31:$D$58,4,0)/60/24))</f>
        <v>6.9444444444444441E-3</v>
      </c>
    </row>
    <row r="153" spans="1:32" ht="22.5" customHeight="1" x14ac:dyDescent="0.25">
      <c r="A153" s="70">
        <f t="shared" si="11"/>
        <v>30</v>
      </c>
      <c r="B153" s="70">
        <f t="shared" si="11"/>
        <v>30</v>
      </c>
      <c r="C153" s="70">
        <f t="shared" si="12"/>
        <v>30</v>
      </c>
      <c r="D153" s="71" t="str">
        <f t="shared" si="21"/>
        <v>33_34</v>
      </c>
      <c r="E153" s="72" t="str">
        <f t="shared" si="22"/>
        <v>N</v>
      </c>
      <c r="F153" s="60">
        <v>33</v>
      </c>
      <c r="G153" s="60">
        <v>34</v>
      </c>
      <c r="H153" s="70" t="str">
        <f t="shared" si="20"/>
        <v/>
      </c>
      <c r="I153" s="71" t="str">
        <f t="shared" si="20"/>
        <v/>
      </c>
      <c r="J153" s="73" t="str">
        <f>VLOOKUP(F153,[1]Tabulka!$B$4:$Q$239,16,0)</f>
        <v/>
      </c>
      <c r="K153" s="71" t="str">
        <f>VLOOKUP(G153,[1]Tabulka!$B$4:$Q$239,16,0)</f>
        <v/>
      </c>
      <c r="L153" s="73">
        <f>IF($E153="N",'[1]pravidla turnaje'!$A$6,IF($H153&gt;$I153,IF(OR($W153="PP",W153="SN"),'[1]pravidla turnaje'!$A$3,'[1]pravidla turnaje'!$A$2),IF($H153&lt;$I153,IF(OR($W153="PP",W153="SN"),'[1]pravidla turnaje'!$A$5,'[1]pravidla turnaje'!$A$6),'[1]pravidla turnaje'!$A$4)))</f>
        <v>0</v>
      </c>
      <c r="M153" s="71">
        <f>IF($E153="N",'[1]pravidla turnaje'!$A$6,IF($H153&lt;$I153,IF(OR($W153="PP",$W153="SN"),'[1]pravidla turnaje'!$A$3,'[1]pravidla turnaje'!$A$2),IF($H153&gt;$I153,IF(OR($W153="PP",$W153="SN"),'[1]pravidla turnaje'!$A$5,'[1]pravidla turnaje'!$A$6),'[1]pravidla turnaje'!$A$4)))</f>
        <v>0</v>
      </c>
      <c r="N153" s="73">
        <f t="shared" si="24"/>
        <v>33</v>
      </c>
      <c r="O153" s="74">
        <f t="shared" si="24"/>
        <v>34</v>
      </c>
      <c r="P153" s="75" t="str">
        <f>VLOOKUP($C153,'[1]pravidla turnaje'!$A$64:$B$83,2,0)</f>
        <v>C</v>
      </c>
      <c r="Q153" s="76" t="str">
        <f t="shared" si="23"/>
        <v>15:40 - 15:50</v>
      </c>
      <c r="R153" s="76" t="s">
        <v>183</v>
      </c>
      <c r="S153" s="77" t="str">
        <f>IFERROR(VLOOKUP(F153,[1]Tabulka!$B$4:$C$239,2,0),"")</f>
        <v>Antůšek/ 
Řečník</v>
      </c>
      <c r="T153" s="77" t="str">
        <f>IFERROR(VLOOKUP(G153,[1]Tabulka!$B$4:$C$239,2,0),"")</f>
        <v>Hrdlička/ 
Mohrová</v>
      </c>
      <c r="U153" s="78"/>
      <c r="V153" s="79"/>
      <c r="W153" s="80"/>
      <c r="X153" s="81"/>
      <c r="Y153" s="82"/>
      <c r="Z153" s="81"/>
      <c r="AA153" s="82"/>
      <c r="AB153" s="83" t="s">
        <v>35</v>
      </c>
      <c r="AC153" s="53" t="str">
        <f t="shared" si="19"/>
        <v>C38</v>
      </c>
      <c r="AD153" s="54">
        <f>COUNTIF($AB$3:$AB153,AB153)</f>
        <v>38</v>
      </c>
      <c r="AE153" s="55">
        <f>IF(AD153=1,'[1]pravidla turnaje'!$C$60,VLOOKUP(CONCATENATE(AB153,AD153-1),$AC$2:$AF152,3,0)+VLOOKUP(CONCATENATE(AB153,AD153-1),$AC$2:$AF152,4,0))</f>
        <v>0.6527777777777769</v>
      </c>
      <c r="AF153" s="56">
        <f>IF($E153="",('[1]pravidla turnaje'!#REF!/24/60),(VLOOKUP("x",'[1]pravidla turnaje'!$A$31:$D$58,4,0)/60/24))</f>
        <v>6.9444444444444441E-3</v>
      </c>
    </row>
    <row r="154" spans="1:32" ht="22.5" customHeight="1" x14ac:dyDescent="0.25">
      <c r="A154" s="84">
        <f t="shared" si="11"/>
        <v>40</v>
      </c>
      <c r="B154" s="84">
        <f t="shared" si="11"/>
        <v>40</v>
      </c>
      <c r="C154" s="84">
        <f t="shared" si="12"/>
        <v>40</v>
      </c>
      <c r="D154" s="54" t="str">
        <f t="shared" si="21"/>
        <v>43_44</v>
      </c>
      <c r="E154" s="85" t="str">
        <f t="shared" si="22"/>
        <v>N</v>
      </c>
      <c r="F154" s="61">
        <v>43</v>
      </c>
      <c r="G154" s="61">
        <v>44</v>
      </c>
      <c r="H154" s="84" t="str">
        <f t="shared" si="20"/>
        <v/>
      </c>
      <c r="I154" s="54" t="str">
        <f t="shared" si="20"/>
        <v/>
      </c>
      <c r="J154" s="86" t="str">
        <f>VLOOKUP(F154,[1]Tabulka!$B$4:$Q$239,16,0)</f>
        <v/>
      </c>
      <c r="K154" s="54" t="str">
        <f>VLOOKUP(G154,[1]Tabulka!$B$4:$Q$239,16,0)</f>
        <v/>
      </c>
      <c r="L154" s="86">
        <f>IF($E154="N",'[1]pravidla turnaje'!$A$6,IF($H154&gt;$I154,IF(OR($W154="PP",W154="SN"),'[1]pravidla turnaje'!$A$3,'[1]pravidla turnaje'!$A$2),IF($H154&lt;$I154,IF(OR($W154="PP",W154="SN"),'[1]pravidla turnaje'!$A$5,'[1]pravidla turnaje'!$A$6),'[1]pravidla turnaje'!$A$4)))</f>
        <v>0</v>
      </c>
      <c r="M154" s="54">
        <f>IF($E154="N",'[1]pravidla turnaje'!$A$6,IF($H154&lt;$I154,IF(OR($W154="PP",$W154="SN"),'[1]pravidla turnaje'!$A$3,'[1]pravidla turnaje'!$A$2),IF($H154&gt;$I154,IF(OR($W154="PP",$W154="SN"),'[1]pravidla turnaje'!$A$5,'[1]pravidla turnaje'!$A$6),'[1]pravidla turnaje'!$A$4)))</f>
        <v>0</v>
      </c>
      <c r="N154" s="86">
        <f t="shared" si="24"/>
        <v>43</v>
      </c>
      <c r="O154" s="87">
        <f t="shared" si="24"/>
        <v>44</v>
      </c>
      <c r="P154" s="44" t="str">
        <f>VLOOKUP($C154,'[1]pravidla turnaje'!$A$64:$B$83,2,0)</f>
        <v>D</v>
      </c>
      <c r="Q154" s="45" t="str">
        <f t="shared" si="23"/>
        <v>15:40 - 15:50</v>
      </c>
      <c r="R154" s="45" t="s">
        <v>184</v>
      </c>
      <c r="S154" s="46" t="str">
        <f>IFERROR(VLOOKUP(F154,[1]Tabulka!$B$4:$C$239,2,0),"")</f>
        <v>Malý/ 
Topš</v>
      </c>
      <c r="T154" s="46" t="str">
        <f>IFERROR(VLOOKUP(G154,[1]Tabulka!$B$4:$C$239,2,0),"")</f>
        <v>Krbec/ 
Netopilík</v>
      </c>
      <c r="U154" s="47"/>
      <c r="V154" s="48"/>
      <c r="W154" s="49"/>
      <c r="X154" s="50"/>
      <c r="Y154" s="51"/>
      <c r="Z154" s="50"/>
      <c r="AA154" s="51"/>
      <c r="AB154" s="52" t="s">
        <v>5</v>
      </c>
      <c r="AC154" s="53" t="str">
        <f t="shared" si="19"/>
        <v>D38</v>
      </c>
      <c r="AD154" s="54">
        <f>COUNTIF($AB$3:$AB154,AB154)</f>
        <v>38</v>
      </c>
      <c r="AE154" s="55">
        <f>IF(AD154=1,'[1]pravidla turnaje'!$C$60,VLOOKUP(CONCATENATE(AB154,AD154-1),$AC$2:$AF153,3,0)+VLOOKUP(CONCATENATE(AB154,AD154-1),$AC$2:$AF153,4,0))</f>
        <v>0.6527777777777769</v>
      </c>
      <c r="AF154" s="56">
        <f>IF($E154="",('[1]pravidla turnaje'!#REF!/24/60),(VLOOKUP("x",'[1]pravidla turnaje'!$A$31:$D$58,4,0)/60/24))</f>
        <v>6.9444444444444441E-3</v>
      </c>
    </row>
    <row r="155" spans="1:32" ht="22.5" customHeight="1" x14ac:dyDescent="0.25">
      <c r="A155" s="84">
        <f t="shared" si="11"/>
        <v>10</v>
      </c>
      <c r="B155" s="84">
        <f t="shared" si="11"/>
        <v>10</v>
      </c>
      <c r="C155" s="84">
        <f t="shared" si="12"/>
        <v>10</v>
      </c>
      <c r="D155" s="88" t="str">
        <f t="shared" si="21"/>
        <v>12_17</v>
      </c>
      <c r="E155" s="89" t="str">
        <f t="shared" si="22"/>
        <v>N</v>
      </c>
      <c r="F155" s="41">
        <v>12</v>
      </c>
      <c r="G155" s="41">
        <v>17</v>
      </c>
      <c r="H155" s="90" t="str">
        <f t="shared" si="20"/>
        <v/>
      </c>
      <c r="I155" s="88" t="str">
        <f t="shared" si="20"/>
        <v/>
      </c>
      <c r="J155" s="91" t="str">
        <f>VLOOKUP(F155,[1]Tabulka!$B$4:$Q$239,16,0)</f>
        <v/>
      </c>
      <c r="K155" s="88" t="str">
        <f>VLOOKUP(G155,[1]Tabulka!$B$4:$Q$239,16,0)</f>
        <v/>
      </c>
      <c r="L155" s="91">
        <f>IF($E155="N",'[1]pravidla turnaje'!$A$6,IF($H155&gt;$I155,IF(OR($W155="PP",W155="SN"),'[1]pravidla turnaje'!$A$3,'[1]pravidla turnaje'!$A$2),IF($H155&lt;$I155,IF(OR($W155="PP",W155="SN"),'[1]pravidla turnaje'!$A$5,'[1]pravidla turnaje'!$A$6),'[1]pravidla turnaje'!$A$4)))</f>
        <v>0</v>
      </c>
      <c r="M155" s="88">
        <f>IF($E155="N",'[1]pravidla turnaje'!$A$6,IF($H155&lt;$I155,IF(OR($W155="PP",$W155="SN"),'[1]pravidla turnaje'!$A$3,'[1]pravidla turnaje'!$A$2),IF($H155&gt;$I155,IF(OR($W155="PP",$W155="SN"),'[1]pravidla turnaje'!$A$5,'[1]pravidla turnaje'!$A$6),'[1]pravidla turnaje'!$A$4)))</f>
        <v>0</v>
      </c>
      <c r="N155" s="91">
        <f t="shared" si="24"/>
        <v>12</v>
      </c>
      <c r="O155" s="92">
        <f t="shared" si="24"/>
        <v>17</v>
      </c>
      <c r="P155" s="44" t="str">
        <f>VLOOKUP($C155,'[1]pravidla turnaje'!$A$64:$B$83,2,0)</f>
        <v>A</v>
      </c>
      <c r="Q155" s="45" t="str">
        <f t="shared" si="23"/>
        <v>15:50 - 16:00</v>
      </c>
      <c r="R155" s="45" t="s">
        <v>185</v>
      </c>
      <c r="S155" s="46" t="str">
        <f>IFERROR(VLOOKUP(F155,[1]Tabulka!$B$4:$C$239,2,0),"")</f>
        <v>Kisugite/ 
Mück</v>
      </c>
      <c r="T155" s="46" t="str">
        <f>IFERROR(VLOOKUP(G155,[1]Tabulka!$B$4:$C$239,2,0),"")</f>
        <v>Štorek/ 
Dvořák</v>
      </c>
      <c r="U155" s="47"/>
      <c r="V155" s="48"/>
      <c r="W155" s="66"/>
      <c r="X155" s="50"/>
      <c r="Y155" s="51"/>
      <c r="Z155" s="50"/>
      <c r="AA155" s="51"/>
      <c r="AB155" s="52" t="s">
        <v>31</v>
      </c>
      <c r="AC155" s="53" t="str">
        <f t="shared" si="19"/>
        <v>A39</v>
      </c>
      <c r="AD155" s="54">
        <f>COUNTIF($AB$3:$AB155,AB155)</f>
        <v>39</v>
      </c>
      <c r="AE155" s="55">
        <f>IF(AD155=1,'[1]pravidla turnaje'!$C$60,VLOOKUP(CONCATENATE(AB155,AD155-1),$AC$2:$AF154,3,0)+VLOOKUP(CONCATENATE(AB155,AD155-1),$AC$2:$AF154,4,0))</f>
        <v>0.65972222222222132</v>
      </c>
      <c r="AF155" s="56">
        <f>IF($E155="",('[1]pravidla turnaje'!#REF!/24/60),(VLOOKUP("x",'[1]pravidla turnaje'!$A$31:$D$58,4,0)/60/24))</f>
        <v>6.9444444444444441E-3</v>
      </c>
    </row>
    <row r="156" spans="1:32" ht="22.5" customHeight="1" x14ac:dyDescent="0.25">
      <c r="A156" s="38">
        <f t="shared" si="11"/>
        <v>20</v>
      </c>
      <c r="B156" s="38">
        <f t="shared" si="11"/>
        <v>20</v>
      </c>
      <c r="C156" s="38">
        <f t="shared" si="12"/>
        <v>20</v>
      </c>
      <c r="D156" s="93" t="str">
        <f t="shared" si="21"/>
        <v>22_27</v>
      </c>
      <c r="E156" s="25" t="str">
        <f t="shared" si="22"/>
        <v>N</v>
      </c>
      <c r="F156" s="59">
        <v>22</v>
      </c>
      <c r="G156" s="59">
        <v>27</v>
      </c>
      <c r="H156" s="94" t="str">
        <f t="shared" si="20"/>
        <v/>
      </c>
      <c r="I156" s="93" t="str">
        <f t="shared" si="20"/>
        <v/>
      </c>
      <c r="J156" s="95" t="str">
        <f>VLOOKUP(F156,[1]Tabulka!$B$4:$Q$239,16,0)</f>
        <v/>
      </c>
      <c r="K156" s="93" t="str">
        <f>VLOOKUP(G156,[1]Tabulka!$B$4:$Q$239,16,0)</f>
        <v/>
      </c>
      <c r="L156" s="95">
        <f>IF($E156="N",'[1]pravidla turnaje'!$A$6,IF($H156&gt;$I156,IF(OR($W156="PP",W156="SN"),'[1]pravidla turnaje'!$A$3,'[1]pravidla turnaje'!$A$2),IF($H156&lt;$I156,IF(OR($W156="PP",W156="SN"),'[1]pravidla turnaje'!$A$5,'[1]pravidla turnaje'!$A$6),'[1]pravidla turnaje'!$A$4)))</f>
        <v>0</v>
      </c>
      <c r="M156" s="93">
        <f>IF($E156="N",'[1]pravidla turnaje'!$A$6,IF($H156&lt;$I156,IF(OR($W156="PP",$W156="SN"),'[1]pravidla turnaje'!$A$3,'[1]pravidla turnaje'!$A$2),IF($H156&gt;$I156,IF(OR($W156="PP",$W156="SN"),'[1]pravidla turnaje'!$A$5,'[1]pravidla turnaje'!$A$6),'[1]pravidla turnaje'!$A$4)))</f>
        <v>0</v>
      </c>
      <c r="N156" s="95">
        <f t="shared" si="24"/>
        <v>22</v>
      </c>
      <c r="O156" s="96">
        <f t="shared" si="24"/>
        <v>27</v>
      </c>
      <c r="P156" s="97" t="str">
        <f>VLOOKUP($C156,'[1]pravidla turnaje'!$A$64:$B$83,2,0)</f>
        <v>B</v>
      </c>
      <c r="Q156" s="98" t="str">
        <f t="shared" si="23"/>
        <v>15:50 - 16:00</v>
      </c>
      <c r="R156" s="98" t="s">
        <v>186</v>
      </c>
      <c r="S156" s="99" t="str">
        <f>IFERROR(VLOOKUP(F156,[1]Tabulka!$B$4:$C$239,2,0),"")</f>
        <v>Fořt/ 
Fořt</v>
      </c>
      <c r="T156" s="99" t="str">
        <f>IFERROR(VLOOKUP(G156,[1]Tabulka!$B$4:$C$239,2,0),"")</f>
        <v>Kindl/ 
Kotoun</v>
      </c>
      <c r="U156" s="100"/>
      <c r="V156" s="101"/>
      <c r="W156" s="102"/>
      <c r="X156" s="103"/>
      <c r="Y156" s="104"/>
      <c r="Z156" s="103"/>
      <c r="AA156" s="104"/>
      <c r="AB156" s="105" t="s">
        <v>33</v>
      </c>
      <c r="AC156" s="53" t="str">
        <f t="shared" si="19"/>
        <v>B39</v>
      </c>
      <c r="AD156" s="54">
        <f>COUNTIF($AB$3:$AB156,AB156)</f>
        <v>39</v>
      </c>
      <c r="AE156" s="55">
        <f>IF(AD156=1,'[1]pravidla turnaje'!$C$60,VLOOKUP(CONCATENATE(AB156,AD156-1),$AC$2:$AF155,3,0)+VLOOKUP(CONCATENATE(AB156,AD156-1),$AC$2:$AF155,4,0))</f>
        <v>0.65972222222222132</v>
      </c>
      <c r="AF156" s="56">
        <f>IF($E156="",('[1]pravidla turnaje'!#REF!/24/60),(VLOOKUP("x",'[1]pravidla turnaje'!$A$31:$D$58,4,0)/60/24))</f>
        <v>6.9444444444444441E-3</v>
      </c>
    </row>
    <row r="157" spans="1:32" ht="22.5" customHeight="1" x14ac:dyDescent="0.25">
      <c r="A157" s="38">
        <f t="shared" si="11"/>
        <v>30</v>
      </c>
      <c r="B157" s="38">
        <f t="shared" si="11"/>
        <v>30</v>
      </c>
      <c r="C157" s="38">
        <f t="shared" si="12"/>
        <v>30</v>
      </c>
      <c r="D157" s="93" t="str">
        <f t="shared" si="21"/>
        <v>32_37</v>
      </c>
      <c r="E157" s="25" t="str">
        <f t="shared" si="22"/>
        <v>N</v>
      </c>
      <c r="F157" s="60">
        <v>32</v>
      </c>
      <c r="G157" s="60">
        <v>37</v>
      </c>
      <c r="H157" s="94" t="str">
        <f t="shared" si="20"/>
        <v/>
      </c>
      <c r="I157" s="93" t="str">
        <f t="shared" si="20"/>
        <v/>
      </c>
      <c r="J157" s="95" t="str">
        <f>VLOOKUP(F157,[1]Tabulka!$B$4:$Q$239,16,0)</f>
        <v/>
      </c>
      <c r="K157" s="93" t="str">
        <f>VLOOKUP(G157,[1]Tabulka!$B$4:$Q$239,16,0)</f>
        <v/>
      </c>
      <c r="L157" s="95">
        <f>IF($E157="N",'[1]pravidla turnaje'!$A$6,IF($H157&gt;$I157,IF(OR($W157="PP",W157="SN"),'[1]pravidla turnaje'!$A$3,'[1]pravidla turnaje'!$A$2),IF($H157&lt;$I157,IF(OR($W157="PP",W157="SN"),'[1]pravidla turnaje'!$A$5,'[1]pravidla turnaje'!$A$6),'[1]pravidla turnaje'!$A$4)))</f>
        <v>0</v>
      </c>
      <c r="M157" s="93">
        <f>IF($E157="N",'[1]pravidla turnaje'!$A$6,IF($H157&lt;$I157,IF(OR($W157="PP",$W157="SN"),'[1]pravidla turnaje'!$A$3,'[1]pravidla turnaje'!$A$2),IF($H157&gt;$I157,IF(OR($W157="PP",$W157="SN"),'[1]pravidla turnaje'!$A$5,'[1]pravidla turnaje'!$A$6),'[1]pravidla turnaje'!$A$4)))</f>
        <v>0</v>
      </c>
      <c r="N157" s="95">
        <f t="shared" si="24"/>
        <v>32</v>
      </c>
      <c r="O157" s="96">
        <f t="shared" si="24"/>
        <v>37</v>
      </c>
      <c r="P157" s="44" t="str">
        <f>VLOOKUP($C157,'[1]pravidla turnaje'!$A$64:$B$83,2,0)</f>
        <v>C</v>
      </c>
      <c r="Q157" s="45" t="str">
        <f t="shared" si="23"/>
        <v>15:50 - 16:00</v>
      </c>
      <c r="R157" s="45" t="s">
        <v>187</v>
      </c>
      <c r="S157" s="46" t="str">
        <f>IFERROR(VLOOKUP(F157,[1]Tabulka!$B$4:$C$239,2,0),"")</f>
        <v>Bína/ 
Pech</v>
      </c>
      <c r="T157" s="46" t="str">
        <f>IFERROR(VLOOKUP(G157,[1]Tabulka!$B$4:$C$239,2,0),"")</f>
        <v>Formánek/ 
Zuska</v>
      </c>
      <c r="U157" s="47"/>
      <c r="V157" s="48"/>
      <c r="W157" s="66"/>
      <c r="X157" s="50"/>
      <c r="Y157" s="51"/>
      <c r="Z157" s="50"/>
      <c r="AA157" s="51"/>
      <c r="AB157" s="52" t="s">
        <v>35</v>
      </c>
      <c r="AC157" s="53" t="str">
        <f t="shared" si="19"/>
        <v>C39</v>
      </c>
      <c r="AD157" s="54">
        <f>COUNTIF($AB$3:$AB157,AB157)</f>
        <v>39</v>
      </c>
      <c r="AE157" s="55">
        <f>IF(AD157=1,'[1]pravidla turnaje'!$C$60,VLOOKUP(CONCATENATE(AB157,AD157-1),$AC$2:$AF156,3,0)+VLOOKUP(CONCATENATE(AB157,AD157-1),$AC$2:$AF156,4,0))</f>
        <v>0.65972222222222132</v>
      </c>
      <c r="AF157" s="56">
        <f>IF($E157="",('[1]pravidla turnaje'!#REF!/24/60),(VLOOKUP("x",'[1]pravidla turnaje'!$A$31:$D$58,4,0)/60/24))</f>
        <v>6.9444444444444441E-3</v>
      </c>
    </row>
    <row r="158" spans="1:32" ht="22.5" customHeight="1" x14ac:dyDescent="0.25">
      <c r="A158" s="38">
        <f t="shared" si="11"/>
        <v>40</v>
      </c>
      <c r="B158" s="38">
        <f t="shared" si="11"/>
        <v>40</v>
      </c>
      <c r="C158" s="38">
        <f t="shared" si="12"/>
        <v>40</v>
      </c>
      <c r="D158" s="93" t="str">
        <f t="shared" si="21"/>
        <v>42_47</v>
      </c>
      <c r="E158" s="25" t="str">
        <f t="shared" si="22"/>
        <v>N</v>
      </c>
      <c r="F158" s="61">
        <v>42</v>
      </c>
      <c r="G158" s="61">
        <v>47</v>
      </c>
      <c r="H158" s="94" t="str">
        <f t="shared" ref="H158:I173" si="25">IF($E158&lt;&gt;"N",U158,"")</f>
        <v/>
      </c>
      <c r="I158" s="93" t="str">
        <f t="shared" si="25"/>
        <v/>
      </c>
      <c r="J158" s="95" t="str">
        <f>VLOOKUP(F158,[1]Tabulka!$B$4:$Q$239,16,0)</f>
        <v/>
      </c>
      <c r="K158" s="93" t="str">
        <f>VLOOKUP(G158,[1]Tabulka!$B$4:$Q$239,16,0)</f>
        <v/>
      </c>
      <c r="L158" s="95">
        <f>IF($E158="N",'[1]pravidla turnaje'!$A$6,IF($H158&gt;$I158,IF(OR($W158="PP",W158="SN"),'[1]pravidla turnaje'!$A$3,'[1]pravidla turnaje'!$A$2),IF($H158&lt;$I158,IF(OR($W158="PP",W158="SN"),'[1]pravidla turnaje'!$A$5,'[1]pravidla turnaje'!$A$6),'[1]pravidla turnaje'!$A$4)))</f>
        <v>0</v>
      </c>
      <c r="M158" s="93">
        <f>IF($E158="N",'[1]pravidla turnaje'!$A$6,IF($H158&lt;$I158,IF(OR($W158="PP",$W158="SN"),'[1]pravidla turnaje'!$A$3,'[1]pravidla turnaje'!$A$2),IF($H158&gt;$I158,IF(OR($W158="PP",$W158="SN"),'[1]pravidla turnaje'!$A$5,'[1]pravidla turnaje'!$A$6),'[1]pravidla turnaje'!$A$4)))</f>
        <v>0</v>
      </c>
      <c r="N158" s="95">
        <f t="shared" si="24"/>
        <v>42</v>
      </c>
      <c r="O158" s="96">
        <f t="shared" si="24"/>
        <v>47</v>
      </c>
      <c r="P158" s="44" t="str">
        <f>VLOOKUP($C158,'[1]pravidla turnaje'!$A$64:$B$83,2,0)</f>
        <v>D</v>
      </c>
      <c r="Q158" s="45" t="str">
        <f t="shared" si="23"/>
        <v>15:50 - 16:00</v>
      </c>
      <c r="R158" s="45" t="s">
        <v>188</v>
      </c>
      <c r="S158" s="46" t="str">
        <f>IFERROR(VLOOKUP(F158,[1]Tabulka!$B$4:$C$239,2,0),"")</f>
        <v>Výborný/ 
Aster</v>
      </c>
      <c r="T158" s="46" t="str">
        <f>IFERROR(VLOOKUP(G158,[1]Tabulka!$B$4:$C$239,2,0),"")</f>
        <v>Černý/ 
Novotný</v>
      </c>
      <c r="U158" s="47"/>
      <c r="V158" s="48"/>
      <c r="W158" s="66"/>
      <c r="X158" s="50"/>
      <c r="Y158" s="51"/>
      <c r="Z158" s="50"/>
      <c r="AA158" s="51"/>
      <c r="AB158" s="52" t="s">
        <v>5</v>
      </c>
      <c r="AC158" s="53" t="str">
        <f t="shared" si="19"/>
        <v>D39</v>
      </c>
      <c r="AD158" s="54">
        <f>COUNTIF($AB$3:$AB158,AB158)</f>
        <v>39</v>
      </c>
      <c r="AE158" s="55">
        <f>IF(AD158=1,'[1]pravidla turnaje'!$C$60,VLOOKUP(CONCATENATE(AB158,AD158-1),$AC$2:$AF157,3,0)+VLOOKUP(CONCATENATE(AB158,AD158-1),$AC$2:$AF157,4,0))</f>
        <v>0.65972222222222132</v>
      </c>
      <c r="AF158" s="56">
        <f>IF($E158="",('[1]pravidla turnaje'!#REF!/24/60),(VLOOKUP("x",'[1]pravidla turnaje'!$A$31:$D$58,4,0)/60/24))</f>
        <v>6.9444444444444441E-3</v>
      </c>
    </row>
    <row r="159" spans="1:32" ht="22.5" customHeight="1" x14ac:dyDescent="0.25">
      <c r="A159" s="38">
        <f t="shared" si="11"/>
        <v>50</v>
      </c>
      <c r="B159" s="38">
        <f t="shared" si="11"/>
        <v>50</v>
      </c>
      <c r="C159" s="38">
        <f t="shared" si="12"/>
        <v>50</v>
      </c>
      <c r="D159" s="93" t="str">
        <f t="shared" si="21"/>
        <v>51_56</v>
      </c>
      <c r="E159" s="25" t="str">
        <f t="shared" si="22"/>
        <v>N</v>
      </c>
      <c r="F159" s="62">
        <v>56</v>
      </c>
      <c r="G159" s="62">
        <v>51</v>
      </c>
      <c r="H159" s="94" t="str">
        <f t="shared" si="25"/>
        <v/>
      </c>
      <c r="I159" s="93" t="str">
        <f t="shared" si="25"/>
        <v/>
      </c>
      <c r="J159" s="95" t="str">
        <f>VLOOKUP(F159,[1]Tabulka!$B$4:$Q$239,16,0)</f>
        <v/>
      </c>
      <c r="K159" s="93" t="str">
        <f>VLOOKUP(G159,[1]Tabulka!$B$4:$Q$239,16,0)</f>
        <v/>
      </c>
      <c r="L159" s="95">
        <f>IF($E159="N",'[1]pravidla turnaje'!$A$6,IF($H159&gt;$I159,IF(OR($W159="PP",W159="SN"),'[1]pravidla turnaje'!$A$3,'[1]pravidla turnaje'!$A$2),IF($H159&lt;$I159,IF(OR($W159="PP",W159="SN"),'[1]pravidla turnaje'!$A$5,'[1]pravidla turnaje'!$A$6),'[1]pravidla turnaje'!$A$4)))</f>
        <v>0</v>
      </c>
      <c r="M159" s="93">
        <f>IF($E159="N",'[1]pravidla turnaje'!$A$6,IF($H159&lt;$I159,IF(OR($W159="PP",$W159="SN"),'[1]pravidla turnaje'!$A$3,'[1]pravidla turnaje'!$A$2),IF($H159&gt;$I159,IF(OR($W159="PP",$W159="SN"),'[1]pravidla turnaje'!$A$5,'[1]pravidla turnaje'!$A$6),'[1]pravidla turnaje'!$A$4)))</f>
        <v>0</v>
      </c>
      <c r="N159" s="95">
        <f t="shared" si="24"/>
        <v>56</v>
      </c>
      <c r="O159" s="96">
        <f t="shared" si="24"/>
        <v>51</v>
      </c>
      <c r="P159" s="44" t="str">
        <f>VLOOKUP($C159,'[1]pravidla turnaje'!$A$64:$B$83,2,0)</f>
        <v>E</v>
      </c>
      <c r="Q159" s="45" t="str">
        <f t="shared" si="23"/>
        <v>16:00 - 16:10</v>
      </c>
      <c r="R159" s="45" t="s">
        <v>189</v>
      </c>
      <c r="S159" s="46" t="str">
        <f>IFERROR(VLOOKUP(F159,[1]Tabulka!$B$4:$C$239,2,0),"")</f>
        <v>Jiránek/ 
Bína</v>
      </c>
      <c r="T159" s="46" t="str">
        <f>IFERROR(VLOOKUP(G159,[1]Tabulka!$B$4:$C$239,2,0),"")</f>
        <v>Haspeklo/ 
Horáček</v>
      </c>
      <c r="U159" s="47"/>
      <c r="V159" s="48"/>
      <c r="W159" s="66"/>
      <c r="X159" s="50"/>
      <c r="Y159" s="51"/>
      <c r="Z159" s="50"/>
      <c r="AA159" s="51"/>
      <c r="AB159" s="52" t="s">
        <v>31</v>
      </c>
      <c r="AC159" s="53" t="str">
        <f t="shared" si="19"/>
        <v>A40</v>
      </c>
      <c r="AD159" s="54">
        <f>COUNTIF($AB$3:$AB159,AB159)</f>
        <v>40</v>
      </c>
      <c r="AE159" s="55">
        <f>IF(AD159=1,'[1]pravidla turnaje'!$C$60,VLOOKUP(CONCATENATE(AB159,AD159-1),$AC$2:$AF158,3,0)+VLOOKUP(CONCATENATE(AB159,AD159-1),$AC$2:$AF158,4,0))</f>
        <v>0.66666666666666574</v>
      </c>
      <c r="AF159" s="56">
        <f>IF($E159="",('[1]pravidla turnaje'!#REF!/24/60),(VLOOKUP("x",'[1]pravidla turnaje'!$A$31:$D$58,4,0)/60/24))</f>
        <v>6.9444444444444441E-3</v>
      </c>
    </row>
    <row r="160" spans="1:32" ht="22.5" customHeight="1" x14ac:dyDescent="0.25">
      <c r="A160" s="38">
        <f t="shared" si="11"/>
        <v>60</v>
      </c>
      <c r="B160" s="38">
        <f t="shared" si="11"/>
        <v>60</v>
      </c>
      <c r="C160" s="38">
        <f t="shared" si="12"/>
        <v>60</v>
      </c>
      <c r="D160" s="106" t="str">
        <f t="shared" si="21"/>
        <v>61_66</v>
      </c>
      <c r="E160" s="107" t="str">
        <f t="shared" si="22"/>
        <v>N</v>
      </c>
      <c r="F160" s="108">
        <v>66</v>
      </c>
      <c r="G160" s="108">
        <v>61</v>
      </c>
      <c r="H160" s="109" t="str">
        <f t="shared" si="25"/>
        <v/>
      </c>
      <c r="I160" s="106" t="str">
        <f t="shared" si="25"/>
        <v/>
      </c>
      <c r="J160" s="110" t="str">
        <f>VLOOKUP(F160,[1]Tabulka!$B$4:$Q$239,16,0)</f>
        <v/>
      </c>
      <c r="K160" s="106" t="str">
        <f>VLOOKUP(G160,[1]Tabulka!$B$4:$Q$239,16,0)</f>
        <v/>
      </c>
      <c r="L160" s="110">
        <f>IF($E160="N",'[1]pravidla turnaje'!$A$6,IF($H160&gt;$I160,IF(OR($W160="PP",W160="SN"),'[1]pravidla turnaje'!$A$3,'[1]pravidla turnaje'!$A$2),IF($H160&lt;$I160,IF(OR($W160="PP",W160="SN"),'[1]pravidla turnaje'!$A$5,'[1]pravidla turnaje'!$A$6),'[1]pravidla turnaje'!$A$4)))</f>
        <v>0</v>
      </c>
      <c r="M160" s="106">
        <f>IF($E160="N",'[1]pravidla turnaje'!$A$6,IF($H160&lt;$I160,IF(OR($W160="PP",$W160="SN"),'[1]pravidla turnaje'!$A$3,'[1]pravidla turnaje'!$A$2),IF($H160&gt;$I160,IF(OR($W160="PP",$W160="SN"),'[1]pravidla turnaje'!$A$5,'[1]pravidla turnaje'!$A$6),'[1]pravidla turnaje'!$A$4)))</f>
        <v>0</v>
      </c>
      <c r="N160" s="110">
        <f t="shared" si="24"/>
        <v>66</v>
      </c>
      <c r="O160" s="111">
        <f t="shared" si="24"/>
        <v>61</v>
      </c>
      <c r="P160" s="75" t="str">
        <f>VLOOKUP($C160,'[1]pravidla turnaje'!$A$64:$B$83,2,0)</f>
        <v>F</v>
      </c>
      <c r="Q160" s="76" t="str">
        <f t="shared" si="23"/>
        <v>16:00 - 16:10</v>
      </c>
      <c r="R160" s="76" t="s">
        <v>190</v>
      </c>
      <c r="S160" s="77" t="str">
        <f>IFERROR(VLOOKUP(F160,[1]Tabulka!$B$4:$C$239,2,0),"")</f>
        <v>Kühnel/ 
Hofman</v>
      </c>
      <c r="T160" s="77" t="str">
        <f>IFERROR(VLOOKUP(G160,[1]Tabulka!$B$4:$C$239,2,0),"")</f>
        <v>Fejfar/ 
Čáp</v>
      </c>
      <c r="U160" s="78"/>
      <c r="V160" s="79"/>
      <c r="W160" s="112"/>
      <c r="X160" s="81"/>
      <c r="Y160" s="82"/>
      <c r="Z160" s="81"/>
      <c r="AA160" s="82"/>
      <c r="AB160" s="83" t="s">
        <v>33</v>
      </c>
      <c r="AC160" s="53" t="str">
        <f t="shared" si="19"/>
        <v>B40</v>
      </c>
      <c r="AD160" s="54">
        <f>COUNTIF($AB$3:$AB160,AB160)</f>
        <v>40</v>
      </c>
      <c r="AE160" s="55">
        <f>IF(AD160=1,'[1]pravidla turnaje'!$C$60,VLOOKUP(CONCATENATE(AB160,AD160-1),$AC$2:$AF159,3,0)+VLOOKUP(CONCATENATE(AB160,AD160-1),$AC$2:$AF159,4,0))</f>
        <v>0.66666666666666574</v>
      </c>
      <c r="AF160" s="56">
        <f>IF($E160="",('[1]pravidla turnaje'!#REF!/24/60),(VLOOKUP("x",'[1]pravidla turnaje'!$A$31:$D$58,4,0)/60/24))</f>
        <v>6.9444444444444441E-3</v>
      </c>
    </row>
    <row r="161" spans="1:33" ht="22.5" customHeight="1" x14ac:dyDescent="0.25">
      <c r="A161" s="38">
        <f t="shared" si="11"/>
        <v>70</v>
      </c>
      <c r="B161" s="38">
        <f t="shared" si="11"/>
        <v>70</v>
      </c>
      <c r="C161" s="38">
        <f t="shared" si="12"/>
        <v>70</v>
      </c>
      <c r="D161" s="88" t="str">
        <f t="shared" si="21"/>
        <v>71_76</v>
      </c>
      <c r="E161" s="89" t="str">
        <f t="shared" si="22"/>
        <v>N</v>
      </c>
      <c r="F161" s="113">
        <v>76</v>
      </c>
      <c r="G161" s="113">
        <v>71</v>
      </c>
      <c r="H161" s="90" t="str">
        <f t="shared" si="25"/>
        <v/>
      </c>
      <c r="I161" s="88" t="str">
        <f t="shared" si="25"/>
        <v/>
      </c>
      <c r="J161" s="91" t="str">
        <f>VLOOKUP(F161,[1]Tabulka!$B$4:$Q$239,16,0)</f>
        <v/>
      </c>
      <c r="K161" s="88" t="str">
        <f>VLOOKUP(G161,[1]Tabulka!$B$4:$Q$239,16,0)</f>
        <v/>
      </c>
      <c r="L161" s="91">
        <f>IF($E161="N",'[1]pravidla turnaje'!$A$6,IF($H161&gt;$I161,IF(OR($W161="PP",W161="SN"),'[1]pravidla turnaje'!$A$3,'[1]pravidla turnaje'!$A$2),IF($H161&lt;$I161,IF(OR($W161="PP",W161="SN"),'[1]pravidla turnaje'!$A$5,'[1]pravidla turnaje'!$A$6),'[1]pravidla turnaje'!$A$4)))</f>
        <v>0</v>
      </c>
      <c r="M161" s="88">
        <f>IF($E161="N",'[1]pravidla turnaje'!$A$6,IF($H161&lt;$I161,IF(OR($W161="PP",$W161="SN"),'[1]pravidla turnaje'!$A$3,'[1]pravidla turnaje'!$A$2),IF($H161&gt;$I161,IF(OR($W161="PP",$W161="SN"),'[1]pravidla turnaje'!$A$5,'[1]pravidla turnaje'!$A$6),'[1]pravidla turnaje'!$A$4)))</f>
        <v>0</v>
      </c>
      <c r="N161" s="91">
        <f t="shared" si="24"/>
        <v>76</v>
      </c>
      <c r="O161" s="92">
        <f t="shared" si="24"/>
        <v>71</v>
      </c>
      <c r="P161" s="44" t="str">
        <f>VLOOKUP($C161,'[1]pravidla turnaje'!$A$64:$B$83,2,0)</f>
        <v>G</v>
      </c>
      <c r="Q161" s="45" t="str">
        <f t="shared" si="23"/>
        <v>16:00 - 16:10</v>
      </c>
      <c r="R161" s="45" t="s">
        <v>191</v>
      </c>
      <c r="S161" s="46" t="str">
        <f>IFERROR(VLOOKUP(F161,[1]Tabulka!$B$4:$C$239,2,0),"")</f>
        <v>Naxera/ 
Sarič</v>
      </c>
      <c r="T161" s="46" t="str">
        <f>IFERROR(VLOOKUP(G161,[1]Tabulka!$B$4:$C$239,2,0),"")</f>
        <v>Rus/ 
Draský</v>
      </c>
      <c r="U161" s="47"/>
      <c r="V161" s="48"/>
      <c r="W161" s="66"/>
      <c r="X161" s="50"/>
      <c r="Y161" s="51"/>
      <c r="Z161" s="50"/>
      <c r="AA161" s="51"/>
      <c r="AB161" s="52" t="s">
        <v>35</v>
      </c>
      <c r="AC161" s="53" t="str">
        <f t="shared" si="19"/>
        <v>C40</v>
      </c>
      <c r="AD161" s="54">
        <f>COUNTIF($AB$3:$AB161,AB161)</f>
        <v>40</v>
      </c>
      <c r="AE161" s="55">
        <f>IF(AD161=1,'[1]pravidla turnaje'!$C$60,VLOOKUP(CONCATENATE(AB161,AD161-1),$AC$2:$AF160,3,0)+VLOOKUP(CONCATENATE(AB161,AD161-1),$AC$2:$AF160,4,0))</f>
        <v>0.66666666666666574</v>
      </c>
      <c r="AF161" s="56">
        <f>IF($E161="",('[1]pravidla turnaje'!#REF!/24/60),(VLOOKUP("x",'[1]pravidla turnaje'!$A$31:$D$58,4,0)/60/24))</f>
        <v>6.9444444444444441E-3</v>
      </c>
    </row>
    <row r="162" spans="1:33" ht="22.5" customHeight="1" thickBot="1" x14ac:dyDescent="0.3">
      <c r="A162" s="114">
        <f t="shared" si="11"/>
        <v>80</v>
      </c>
      <c r="B162" s="114">
        <f t="shared" si="11"/>
        <v>80</v>
      </c>
      <c r="C162" s="114">
        <f t="shared" si="12"/>
        <v>80</v>
      </c>
      <c r="D162" s="88" t="str">
        <f t="shared" si="21"/>
        <v>81_86</v>
      </c>
      <c r="E162" s="89" t="str">
        <f t="shared" si="22"/>
        <v>N</v>
      </c>
      <c r="F162" s="115">
        <v>86</v>
      </c>
      <c r="G162" s="115">
        <v>81</v>
      </c>
      <c r="H162" s="90" t="str">
        <f t="shared" si="25"/>
        <v/>
      </c>
      <c r="I162" s="88" t="str">
        <f t="shared" si="25"/>
        <v/>
      </c>
      <c r="J162" s="91" t="str">
        <f>VLOOKUP(F162,[1]Tabulka!$B$4:$Q$239,16,0)</f>
        <v/>
      </c>
      <c r="K162" s="88" t="str">
        <f>VLOOKUP(G162,[1]Tabulka!$B$4:$Q$239,16,0)</f>
        <v/>
      </c>
      <c r="L162" s="91">
        <f>IF($E162="N",'[1]pravidla turnaje'!$A$6,IF($H162&gt;$I162,IF(OR($W162="PP",W162="SN"),'[1]pravidla turnaje'!$A$3,'[1]pravidla turnaje'!$A$2),IF($H162&lt;$I162,IF(OR($W162="PP",W162="SN"),'[1]pravidla turnaje'!$A$5,'[1]pravidla turnaje'!$A$6),'[1]pravidla turnaje'!$A$4)))</f>
        <v>0</v>
      </c>
      <c r="M162" s="88">
        <f>IF($E162="N",'[1]pravidla turnaje'!$A$6,IF($H162&lt;$I162,IF(OR($W162="PP",$W162="SN"),'[1]pravidla turnaje'!$A$3,'[1]pravidla turnaje'!$A$2),IF($H162&gt;$I162,IF(OR($W162="PP",$W162="SN"),'[1]pravidla turnaje'!$A$5,'[1]pravidla turnaje'!$A$6),'[1]pravidla turnaje'!$A$4)))</f>
        <v>0</v>
      </c>
      <c r="N162" s="91">
        <f t="shared" si="24"/>
        <v>86</v>
      </c>
      <c r="O162" s="92">
        <f t="shared" si="24"/>
        <v>81</v>
      </c>
      <c r="P162" s="44" t="str">
        <f>VLOOKUP($C162,'[1]pravidla turnaje'!$A$64:$B$83,2,0)</f>
        <v>H</v>
      </c>
      <c r="Q162" s="45" t="str">
        <f t="shared" si="23"/>
        <v>16:00 - 16:10</v>
      </c>
      <c r="R162" s="45" t="s">
        <v>192</v>
      </c>
      <c r="S162" s="46" t="str">
        <f>IFERROR(VLOOKUP(F162,[1]Tabulka!$B$4:$C$239,2,0),"")</f>
        <v>Neliba/ 
Zbořil</v>
      </c>
      <c r="T162" s="46" t="str">
        <f>IFERROR(VLOOKUP(G162,[1]Tabulka!$B$4:$C$239,2,0),"")</f>
        <v>Kolstrunk/ 
Kvapil</v>
      </c>
      <c r="U162" s="47"/>
      <c r="V162" s="48"/>
      <c r="W162" s="66"/>
      <c r="X162" s="50"/>
      <c r="Y162" s="51"/>
      <c r="Z162" s="50"/>
      <c r="AA162" s="51"/>
      <c r="AB162" s="52" t="s">
        <v>5</v>
      </c>
      <c r="AC162" s="53" t="str">
        <f t="shared" si="19"/>
        <v>D40</v>
      </c>
      <c r="AD162" s="54">
        <f>COUNTIF($AB$3:$AB162,AB162)</f>
        <v>40</v>
      </c>
      <c r="AE162" s="55">
        <f>IF(AD162=1,'[1]pravidla turnaje'!$C$60,VLOOKUP(CONCATENATE(AB162,AD162-1),$AC$2:$AF161,3,0)+VLOOKUP(CONCATENATE(AB162,AD162-1),$AC$2:$AF161,4,0))</f>
        <v>0.66666666666666574</v>
      </c>
      <c r="AF162" s="56">
        <f>IF($E162="",('[1]pravidla turnaje'!#REF!/24/60),(VLOOKUP("x",'[1]pravidla turnaje'!$A$31:$D$58,4,0)/60/24))</f>
        <v>6.9444444444444441E-3</v>
      </c>
    </row>
    <row r="163" spans="1:33" ht="22.5" customHeight="1" x14ac:dyDescent="0.25">
      <c r="A163" s="70">
        <f t="shared" ref="A163:B178" si="26">IFERROR(FLOOR(F163,10),0)</f>
        <v>50</v>
      </c>
      <c r="B163" s="70">
        <f t="shared" si="26"/>
        <v>50</v>
      </c>
      <c r="C163" s="70">
        <f t="shared" ref="C163:C202" si="27">IF(EXACT(A163,B163),A163,"")</f>
        <v>50</v>
      </c>
      <c r="D163" s="54" t="str">
        <f t="shared" si="21"/>
        <v>53_54</v>
      </c>
      <c r="E163" s="85" t="str">
        <f t="shared" si="22"/>
        <v>N</v>
      </c>
      <c r="F163" s="116">
        <v>53</v>
      </c>
      <c r="G163" s="116">
        <v>54</v>
      </c>
      <c r="H163" s="84" t="str">
        <f t="shared" si="25"/>
        <v/>
      </c>
      <c r="I163" s="54" t="str">
        <f t="shared" si="25"/>
        <v/>
      </c>
      <c r="J163" s="86" t="str">
        <f>VLOOKUP(F163,[1]Tabulka!$B$4:$Q$239,16,0)</f>
        <v/>
      </c>
      <c r="K163" s="54" t="str">
        <f>VLOOKUP(G163,[1]Tabulka!$B$4:$Q$239,16,0)</f>
        <v/>
      </c>
      <c r="L163" s="86">
        <f>IF($E163="N",'[1]pravidla turnaje'!$A$6,IF($H163&gt;$I163,IF(OR($W163="PP",W163="SN"),'[1]pravidla turnaje'!$A$3,'[1]pravidla turnaje'!$A$2),IF($H163&lt;$I163,IF(OR($W163="PP",W163="SN"),'[1]pravidla turnaje'!$A$5,'[1]pravidla turnaje'!$A$6),'[1]pravidla turnaje'!$A$4)))</f>
        <v>0</v>
      </c>
      <c r="M163" s="54">
        <f>IF($E163="N",'[1]pravidla turnaje'!$A$6,IF($H163&lt;$I163,IF(OR($W163="PP",$W163="SN"),'[1]pravidla turnaje'!$A$3,'[1]pravidla turnaje'!$A$2),IF($H163&gt;$I163,IF(OR($W163="PP",$W163="SN"),'[1]pravidla turnaje'!$A$5,'[1]pravidla turnaje'!$A$6),'[1]pravidla turnaje'!$A$4)))</f>
        <v>0</v>
      </c>
      <c r="N163" s="86">
        <f t="shared" si="24"/>
        <v>53</v>
      </c>
      <c r="O163" s="87">
        <f t="shared" si="24"/>
        <v>54</v>
      </c>
      <c r="P163" s="44" t="str">
        <f>VLOOKUP($C163,'[1]pravidla turnaje'!$A$64:$B$83,2,0)</f>
        <v>E</v>
      </c>
      <c r="Q163" s="45" t="str">
        <f t="shared" si="23"/>
        <v>16:10 - 16:20</v>
      </c>
      <c r="R163" s="45" t="s">
        <v>193</v>
      </c>
      <c r="S163" s="46" t="str">
        <f>IFERROR(VLOOKUP(F163,[1]Tabulka!$B$4:$C$239,2,0),"")</f>
        <v>Svatek/ 
Heczko</v>
      </c>
      <c r="T163" s="46" t="str">
        <f>IFERROR(VLOOKUP(G163,[1]Tabulka!$B$4:$C$239,2,0),"")</f>
        <v>Syryčanský/ 
Marvan</v>
      </c>
      <c r="U163" s="47"/>
      <c r="V163" s="48"/>
      <c r="W163" s="49"/>
      <c r="X163" s="50"/>
      <c r="Y163" s="51"/>
      <c r="Z163" s="50"/>
      <c r="AA163" s="51"/>
      <c r="AB163" s="52" t="s">
        <v>35</v>
      </c>
      <c r="AC163" s="53" t="str">
        <f t="shared" si="19"/>
        <v>C41</v>
      </c>
      <c r="AD163" s="54">
        <f>COUNTIF($AB$3:$AB163,AB163)</f>
        <v>41</v>
      </c>
      <c r="AE163" s="55">
        <f>IF(AD163=1,'[1]pravidla turnaje'!$C$60,VLOOKUP(CONCATENATE(AB163,AD163-1),$AC$2:$AF162,3,0)+VLOOKUP(CONCATENATE(AB163,AD163-1),$AC$2:$AF162,4,0))</f>
        <v>0.67361111111111016</v>
      </c>
      <c r="AF163" s="56">
        <f>IF($E163="",('[1]pravidla turnaje'!#REF!/24/60),(VLOOKUP("x",'[1]pravidla turnaje'!$A$31:$D$58,4,0)/60/24))</f>
        <v>6.9444444444444441E-3</v>
      </c>
    </row>
    <row r="164" spans="1:33" ht="22.5" customHeight="1" x14ac:dyDescent="0.25">
      <c r="A164" s="84">
        <f t="shared" si="26"/>
        <v>60</v>
      </c>
      <c r="B164" s="84">
        <f t="shared" si="26"/>
        <v>60</v>
      </c>
      <c r="C164" s="84">
        <f t="shared" si="27"/>
        <v>60</v>
      </c>
      <c r="D164" s="39" t="str">
        <f t="shared" si="21"/>
        <v>63_64</v>
      </c>
      <c r="E164" s="40" t="str">
        <f t="shared" si="22"/>
        <v>N</v>
      </c>
      <c r="F164" s="117">
        <v>63</v>
      </c>
      <c r="G164" s="117">
        <v>64</v>
      </c>
      <c r="H164" s="38" t="str">
        <f t="shared" si="25"/>
        <v/>
      </c>
      <c r="I164" s="39" t="str">
        <f t="shared" si="25"/>
        <v/>
      </c>
      <c r="J164" s="42" t="str">
        <f>VLOOKUP(F164,[1]Tabulka!$B$4:$Q$239,16,0)</f>
        <v/>
      </c>
      <c r="K164" s="39" t="str">
        <f>VLOOKUP(G164,[1]Tabulka!$B$4:$Q$239,16,0)</f>
        <v/>
      </c>
      <c r="L164" s="42">
        <f>IF($E164="N",'[1]pravidla turnaje'!$A$6,IF($H164&gt;$I164,IF(OR($W164="PP",W164="SN"),'[1]pravidla turnaje'!$A$3,'[1]pravidla turnaje'!$A$2),IF($H164&lt;$I164,IF(OR($W164="PP",W164="SN"),'[1]pravidla turnaje'!$A$5,'[1]pravidla turnaje'!$A$6),'[1]pravidla turnaje'!$A$4)))</f>
        <v>0</v>
      </c>
      <c r="M164" s="39">
        <f>IF($E164="N",'[1]pravidla turnaje'!$A$6,IF($H164&lt;$I164,IF(OR($W164="PP",$W164="SN"),'[1]pravidla turnaje'!$A$3,'[1]pravidla turnaje'!$A$2),IF($H164&gt;$I164,IF(OR($W164="PP",$W164="SN"),'[1]pravidla turnaje'!$A$5,'[1]pravidla turnaje'!$A$6),'[1]pravidla turnaje'!$A$4)))</f>
        <v>0</v>
      </c>
      <c r="N164" s="42">
        <f t="shared" si="24"/>
        <v>63</v>
      </c>
      <c r="O164" s="43">
        <f t="shared" si="24"/>
        <v>64</v>
      </c>
      <c r="P164" s="97" t="str">
        <f>VLOOKUP($C164,'[1]pravidla turnaje'!$A$64:$B$83,2,0)</f>
        <v>F</v>
      </c>
      <c r="Q164" s="98" t="str">
        <f t="shared" si="23"/>
        <v>16:10 - 16:20</v>
      </c>
      <c r="R164" s="98" t="s">
        <v>194</v>
      </c>
      <c r="S164" s="99" t="str">
        <f>IFERROR(VLOOKUP(F164,[1]Tabulka!$B$4:$C$239,2,0),"")</f>
        <v>Šilínek/ 
Broža</v>
      </c>
      <c r="T164" s="99" t="str">
        <f>IFERROR(VLOOKUP(G164,[1]Tabulka!$B$4:$C$239,2,0),"")</f>
        <v>Tluček/ 
Tluček</v>
      </c>
      <c r="U164" s="100"/>
      <c r="V164" s="101"/>
      <c r="W164" s="118"/>
      <c r="X164" s="103"/>
      <c r="Y164" s="104"/>
      <c r="Z164" s="103"/>
      <c r="AA164" s="104"/>
      <c r="AB164" s="105" t="s">
        <v>5</v>
      </c>
      <c r="AC164" s="53" t="str">
        <f t="shared" si="19"/>
        <v>D41</v>
      </c>
      <c r="AD164" s="54">
        <f>COUNTIF($AB$3:$AB164,AB164)</f>
        <v>41</v>
      </c>
      <c r="AE164" s="55">
        <f>IF(AD164=1,'[1]pravidla turnaje'!$C$60,VLOOKUP(CONCATENATE(AB164,AD164-1),$AC$2:$AF163,3,0)+VLOOKUP(CONCATENATE(AB164,AD164-1),$AC$2:$AF163,4,0))</f>
        <v>0.67361111111111016</v>
      </c>
      <c r="AF164" s="56">
        <f>IF($E164="",('[1]pravidla turnaje'!#REF!/24/60),(VLOOKUP("x",'[1]pravidla turnaje'!$A$31:$D$58,4,0)/60/24))</f>
        <v>6.9444444444444441E-3</v>
      </c>
    </row>
    <row r="165" spans="1:33" ht="22.5" customHeight="1" x14ac:dyDescent="0.25">
      <c r="A165" s="84">
        <f t="shared" si="26"/>
        <v>70</v>
      </c>
      <c r="B165" s="84">
        <f t="shared" si="26"/>
        <v>70</v>
      </c>
      <c r="C165" s="84">
        <f t="shared" si="27"/>
        <v>70</v>
      </c>
      <c r="D165" s="88" t="str">
        <f t="shared" si="21"/>
        <v>73_74</v>
      </c>
      <c r="E165" s="89" t="str">
        <f t="shared" si="22"/>
        <v>N</v>
      </c>
      <c r="F165" s="64">
        <v>73</v>
      </c>
      <c r="G165" s="64">
        <v>74</v>
      </c>
      <c r="H165" s="90" t="str">
        <f t="shared" si="25"/>
        <v/>
      </c>
      <c r="I165" s="88" t="str">
        <f t="shared" si="25"/>
        <v/>
      </c>
      <c r="J165" s="91" t="str">
        <f>VLOOKUP(F165,[1]Tabulka!$B$4:$Q$239,16,0)</f>
        <v/>
      </c>
      <c r="K165" s="88" t="str">
        <f>VLOOKUP(G165,[1]Tabulka!$B$4:$Q$239,16,0)</f>
        <v/>
      </c>
      <c r="L165" s="91">
        <f>IF($E165="N",'[1]pravidla turnaje'!$A$6,IF($H165&gt;$I165,IF(OR($W165="PP",W165="SN"),'[1]pravidla turnaje'!$A$3,'[1]pravidla turnaje'!$A$2),IF($H165&lt;$I165,IF(OR($W165="PP",W165="SN"),'[1]pravidla turnaje'!$A$5,'[1]pravidla turnaje'!$A$6),'[1]pravidla turnaje'!$A$4)))</f>
        <v>0</v>
      </c>
      <c r="M165" s="88">
        <f>IF($E165="N",'[1]pravidla turnaje'!$A$6,IF($H165&lt;$I165,IF(OR($W165="PP",$W165="SN"),'[1]pravidla turnaje'!$A$3,'[1]pravidla turnaje'!$A$2),IF($H165&gt;$I165,IF(OR($W165="PP",$W165="SN"),'[1]pravidla turnaje'!$A$5,'[1]pravidla turnaje'!$A$6),'[1]pravidla turnaje'!$A$4)))</f>
        <v>0</v>
      </c>
      <c r="N165" s="91">
        <f t="shared" si="24"/>
        <v>73</v>
      </c>
      <c r="O165" s="92">
        <f t="shared" si="24"/>
        <v>74</v>
      </c>
      <c r="P165" s="44" t="str">
        <f>VLOOKUP($C165,'[1]pravidla turnaje'!$A$64:$B$83,2,0)</f>
        <v>G</v>
      </c>
      <c r="Q165" s="45" t="str">
        <f t="shared" si="23"/>
        <v>16:10 - 16:20</v>
      </c>
      <c r="R165" s="45" t="s">
        <v>195</v>
      </c>
      <c r="S165" s="46" t="str">
        <f>IFERROR(VLOOKUP(F165,[1]Tabulka!$B$4:$C$239,2,0),"")</f>
        <v>Krajča/ 
Hron</v>
      </c>
      <c r="T165" s="46" t="str">
        <f>IFERROR(VLOOKUP(G165,[1]Tabulka!$B$4:$C$239,2,0),"")</f>
        <v>Renčín/ 
Hejný</v>
      </c>
      <c r="U165" s="47"/>
      <c r="V165" s="48"/>
      <c r="W165" s="66"/>
      <c r="X165" s="50"/>
      <c r="Y165" s="51"/>
      <c r="Z165" s="50"/>
      <c r="AA165" s="51"/>
      <c r="AB165" s="52" t="s">
        <v>31</v>
      </c>
      <c r="AC165" s="53" t="str">
        <f t="shared" si="19"/>
        <v>A41</v>
      </c>
      <c r="AD165" s="54">
        <f>COUNTIF($AB$3:$AB165,AB165)</f>
        <v>41</v>
      </c>
      <c r="AE165" s="55">
        <f>IF(AD165=1,'[1]pravidla turnaje'!$C$60,VLOOKUP(CONCATENATE(AB165,AD165-1),$AC$2:$AF164,3,0)+VLOOKUP(CONCATENATE(AB165,AD165-1),$AC$2:$AF164,4,0))</f>
        <v>0.67361111111111016</v>
      </c>
      <c r="AF165" s="56">
        <f>IF($E165="",('[1]pravidla turnaje'!#REF!/24/60),(VLOOKUP("x",'[1]pravidla turnaje'!$A$31:$D$58,4,0)/60/24))</f>
        <v>6.9444444444444441E-3</v>
      </c>
    </row>
    <row r="166" spans="1:33" ht="22.5" customHeight="1" x14ac:dyDescent="0.25">
      <c r="A166" s="38">
        <f t="shared" si="26"/>
        <v>80</v>
      </c>
      <c r="B166" s="38">
        <f t="shared" si="26"/>
        <v>80</v>
      </c>
      <c r="C166" s="38">
        <f t="shared" si="27"/>
        <v>80</v>
      </c>
      <c r="D166" s="93" t="str">
        <f t="shared" si="21"/>
        <v>83_84</v>
      </c>
      <c r="E166" s="25" t="str">
        <f t="shared" si="22"/>
        <v>N</v>
      </c>
      <c r="F166" s="65">
        <v>83</v>
      </c>
      <c r="G166" s="65">
        <v>84</v>
      </c>
      <c r="H166" s="94" t="str">
        <f t="shared" si="25"/>
        <v/>
      </c>
      <c r="I166" s="93" t="str">
        <f t="shared" si="25"/>
        <v/>
      </c>
      <c r="J166" s="95" t="str">
        <f>VLOOKUP(F166,[1]Tabulka!$B$4:$Q$239,16,0)</f>
        <v/>
      </c>
      <c r="K166" s="93" t="str">
        <f>VLOOKUP(G166,[1]Tabulka!$B$4:$Q$239,16,0)</f>
        <v/>
      </c>
      <c r="L166" s="95">
        <f>IF($E166="N",'[1]pravidla turnaje'!$A$6,IF($H166&gt;$I166,IF(OR($W166="PP",W166="SN"),'[1]pravidla turnaje'!$A$3,'[1]pravidla turnaje'!$A$2),IF($H166&lt;$I166,IF(OR($W166="PP",W166="SN"),'[1]pravidla turnaje'!$A$5,'[1]pravidla turnaje'!$A$6),'[1]pravidla turnaje'!$A$4)))</f>
        <v>0</v>
      </c>
      <c r="M166" s="93">
        <f>IF($E166="N",'[1]pravidla turnaje'!$A$6,IF($H166&lt;$I166,IF(OR($W166="PP",$W166="SN"),'[1]pravidla turnaje'!$A$3,'[1]pravidla turnaje'!$A$2),IF($H166&gt;$I166,IF(OR($W166="PP",$W166="SN"),'[1]pravidla turnaje'!$A$5,'[1]pravidla turnaje'!$A$6),'[1]pravidla turnaje'!$A$4)))</f>
        <v>0</v>
      </c>
      <c r="N166" s="95">
        <f t="shared" si="24"/>
        <v>83</v>
      </c>
      <c r="O166" s="96">
        <f t="shared" si="24"/>
        <v>84</v>
      </c>
      <c r="P166" s="97" t="str">
        <f>VLOOKUP($C166,'[1]pravidla turnaje'!$A$64:$B$83,2,0)</f>
        <v>H</v>
      </c>
      <c r="Q166" s="98" t="str">
        <f t="shared" si="23"/>
        <v>16:10 - 16:20</v>
      </c>
      <c r="R166" s="98" t="s">
        <v>196</v>
      </c>
      <c r="S166" s="99" t="str">
        <f>IFERROR(VLOOKUP(F166,[1]Tabulka!$B$4:$C$239,2,0),"")</f>
        <v>Maťko/ 
Beran</v>
      </c>
      <c r="T166" s="99" t="str">
        <f>IFERROR(VLOOKUP(G166,[1]Tabulka!$B$4:$C$239,2,0),"")</f>
        <v>Melíšek/ 
Melíšek</v>
      </c>
      <c r="U166" s="100"/>
      <c r="V166" s="101"/>
      <c r="W166" s="102"/>
      <c r="X166" s="103"/>
      <c r="Y166" s="104"/>
      <c r="Z166" s="103"/>
      <c r="AA166" s="104"/>
      <c r="AB166" s="105" t="s">
        <v>33</v>
      </c>
      <c r="AC166" s="53" t="str">
        <f t="shared" si="19"/>
        <v>B41</v>
      </c>
      <c r="AD166" s="54">
        <f>COUNTIF($AB$3:$AB166,AB166)</f>
        <v>41</v>
      </c>
      <c r="AE166" s="55">
        <f>IF(AD166=1,'[1]pravidla turnaje'!$C$60,VLOOKUP(CONCATENATE(AB166,AD166-1),$AC$2:$AF165,3,0)+VLOOKUP(CONCATENATE(AB166,AD166-1),$AC$2:$AF165,4,0))</f>
        <v>0.67361111111111016</v>
      </c>
      <c r="AF166" s="56">
        <f>IF($E166="",('[1]pravidla turnaje'!#REF!/24/60),(VLOOKUP("x",'[1]pravidla turnaje'!$A$31:$D$58,4,0)/60/24))</f>
        <v>6.9444444444444441E-3</v>
      </c>
    </row>
    <row r="167" spans="1:33" ht="22.5" customHeight="1" x14ac:dyDescent="0.25">
      <c r="A167" s="38">
        <f t="shared" si="26"/>
        <v>50</v>
      </c>
      <c r="B167" s="38">
        <f t="shared" si="26"/>
        <v>50</v>
      </c>
      <c r="C167" s="38">
        <f t="shared" si="27"/>
        <v>50</v>
      </c>
      <c r="D167" s="93" t="str">
        <f t="shared" si="21"/>
        <v>52_57</v>
      </c>
      <c r="E167" s="25" t="str">
        <f t="shared" si="22"/>
        <v>N</v>
      </c>
      <c r="F167" s="62">
        <v>52</v>
      </c>
      <c r="G167" s="62">
        <v>57</v>
      </c>
      <c r="H167" s="94" t="str">
        <f t="shared" si="25"/>
        <v/>
      </c>
      <c r="I167" s="93" t="str">
        <f t="shared" si="25"/>
        <v/>
      </c>
      <c r="J167" s="95" t="str">
        <f>VLOOKUP(F167,[1]Tabulka!$B$4:$Q$239,16,0)</f>
        <v/>
      </c>
      <c r="K167" s="93" t="str">
        <f>VLOOKUP(G167,[1]Tabulka!$B$4:$Q$239,16,0)</f>
        <v/>
      </c>
      <c r="L167" s="95">
        <f>IF($E167="N",'[1]pravidla turnaje'!$A$6,IF($H167&gt;$I167,IF(OR($W167="PP",W167="SN"),'[1]pravidla turnaje'!$A$3,'[1]pravidla turnaje'!$A$2),IF($H167&lt;$I167,IF(OR($W167="PP",W167="SN"),'[1]pravidla turnaje'!$A$5,'[1]pravidla turnaje'!$A$6),'[1]pravidla turnaje'!$A$4)))</f>
        <v>0</v>
      </c>
      <c r="M167" s="93">
        <f>IF($E167="N",'[1]pravidla turnaje'!$A$6,IF($H167&lt;$I167,IF(OR($W167="PP",$W167="SN"),'[1]pravidla turnaje'!$A$3,'[1]pravidla turnaje'!$A$2),IF($H167&gt;$I167,IF(OR($W167="PP",$W167="SN"),'[1]pravidla turnaje'!$A$5,'[1]pravidla turnaje'!$A$6),'[1]pravidla turnaje'!$A$4)))</f>
        <v>0</v>
      </c>
      <c r="N167" s="95">
        <f t="shared" si="24"/>
        <v>52</v>
      </c>
      <c r="O167" s="96">
        <f t="shared" si="24"/>
        <v>57</v>
      </c>
      <c r="P167" s="44" t="str">
        <f>VLOOKUP($C167,'[1]pravidla turnaje'!$A$64:$B$83,2,0)</f>
        <v>E</v>
      </c>
      <c r="Q167" s="45" t="str">
        <f t="shared" si="23"/>
        <v>16:20 - 16:30</v>
      </c>
      <c r="R167" s="45" t="s">
        <v>197</v>
      </c>
      <c r="S167" s="46" t="str">
        <f>IFERROR(VLOOKUP(F167,[1]Tabulka!$B$4:$C$239,2,0),"")</f>
        <v>Zeman/ 
Stojka</v>
      </c>
      <c r="T167" s="46" t="str">
        <f>IFERROR(VLOOKUP(G167,[1]Tabulka!$B$4:$C$239,2,0),"")</f>
        <v>Vacín/ 
Chabr</v>
      </c>
      <c r="U167" s="47"/>
      <c r="V167" s="48"/>
      <c r="W167" s="66"/>
      <c r="X167" s="50"/>
      <c r="Y167" s="51"/>
      <c r="Z167" s="50"/>
      <c r="AA167" s="51"/>
      <c r="AB167" s="52" t="s">
        <v>35</v>
      </c>
      <c r="AC167" s="53" t="str">
        <f t="shared" si="19"/>
        <v>C42</v>
      </c>
      <c r="AD167" s="54">
        <f>COUNTIF($AB$3:$AB167,AB167)</f>
        <v>42</v>
      </c>
      <c r="AE167" s="55">
        <f>IF(AD167=1,'[1]pravidla turnaje'!$C$60,VLOOKUP(CONCATENATE(AB167,AD167-1),$AC$2:$AF166,3,0)+VLOOKUP(CONCATENATE(AB167,AD167-1),$AC$2:$AF166,4,0))</f>
        <v>0.68055555555555458</v>
      </c>
      <c r="AF167" s="56">
        <f>IF($E167="",('[1]pravidla turnaje'!#REF!/24/60),(VLOOKUP("x",'[1]pravidla turnaje'!$A$31:$D$58,4,0)/60/24))</f>
        <v>6.9444444444444441E-3</v>
      </c>
    </row>
    <row r="168" spans="1:33" ht="22.5" customHeight="1" x14ac:dyDescent="0.25">
      <c r="A168" s="38">
        <f t="shared" si="26"/>
        <v>60</v>
      </c>
      <c r="B168" s="38">
        <f t="shared" si="26"/>
        <v>60</v>
      </c>
      <c r="C168" s="38">
        <f t="shared" si="27"/>
        <v>60</v>
      </c>
      <c r="D168" s="93" t="str">
        <f t="shared" si="21"/>
        <v>62_67</v>
      </c>
      <c r="E168" s="25" t="str">
        <f t="shared" si="22"/>
        <v>N</v>
      </c>
      <c r="F168" s="63">
        <v>62</v>
      </c>
      <c r="G168" s="63">
        <v>67</v>
      </c>
      <c r="H168" s="94" t="str">
        <f t="shared" si="25"/>
        <v/>
      </c>
      <c r="I168" s="93" t="str">
        <f t="shared" si="25"/>
        <v/>
      </c>
      <c r="J168" s="95" t="str">
        <f>VLOOKUP(F168,[1]Tabulka!$B$4:$Q$239,16,0)</f>
        <v/>
      </c>
      <c r="K168" s="93" t="str">
        <f>VLOOKUP(G168,[1]Tabulka!$B$4:$Q$239,16,0)</f>
        <v/>
      </c>
      <c r="L168" s="95">
        <f>IF($E168="N",'[1]pravidla turnaje'!$A$6,IF($H168&gt;$I168,IF(OR($W168="PP",W168="SN"),'[1]pravidla turnaje'!$A$3,'[1]pravidla turnaje'!$A$2),IF($H168&lt;$I168,IF(OR($W168="PP",W168="SN"),'[1]pravidla turnaje'!$A$5,'[1]pravidla turnaje'!$A$6),'[1]pravidla turnaje'!$A$4)))</f>
        <v>0</v>
      </c>
      <c r="M168" s="93">
        <f>IF($E168="N",'[1]pravidla turnaje'!$A$6,IF($H168&lt;$I168,IF(OR($W168="PP",$W168="SN"),'[1]pravidla turnaje'!$A$3,'[1]pravidla turnaje'!$A$2),IF($H168&gt;$I168,IF(OR($W168="PP",$W168="SN"),'[1]pravidla turnaje'!$A$5,'[1]pravidla turnaje'!$A$6),'[1]pravidla turnaje'!$A$4)))</f>
        <v>0</v>
      </c>
      <c r="N168" s="95">
        <f t="shared" ref="N168:O175" si="28">IF(EXACT($J168,$K168),F168,"")</f>
        <v>62</v>
      </c>
      <c r="O168" s="96">
        <f t="shared" si="28"/>
        <v>67</v>
      </c>
      <c r="P168" s="44" t="str">
        <f>VLOOKUP($C168,'[1]pravidla turnaje'!$A$64:$B$83,2,0)</f>
        <v>F</v>
      </c>
      <c r="Q168" s="45" t="str">
        <f t="shared" si="23"/>
        <v>16:20 - 16:30</v>
      </c>
      <c r="R168" s="45" t="s">
        <v>198</v>
      </c>
      <c r="S168" s="46" t="str">
        <f>IFERROR(VLOOKUP(F168,[1]Tabulka!$B$4:$C$239,2,0),"")</f>
        <v>Marvánek/ 
Černý</v>
      </c>
      <c r="T168" s="46" t="str">
        <f>IFERROR(VLOOKUP(G168,[1]Tabulka!$B$4:$C$239,2,0),"")</f>
        <v>h_54/ 
g_54</v>
      </c>
      <c r="U168" s="47"/>
      <c r="V168" s="48"/>
      <c r="W168" s="66"/>
      <c r="X168" s="50"/>
      <c r="Y168" s="51"/>
      <c r="Z168" s="50"/>
      <c r="AA168" s="51"/>
      <c r="AB168" s="52" t="s">
        <v>5</v>
      </c>
      <c r="AC168" s="53" t="str">
        <f t="shared" si="19"/>
        <v>D42</v>
      </c>
      <c r="AD168" s="54">
        <f>COUNTIF($AB$3:$AB168,AB168)</f>
        <v>42</v>
      </c>
      <c r="AE168" s="55">
        <f>IF(AD168=1,'[1]pravidla turnaje'!$C$60,VLOOKUP(CONCATENATE(AB168,AD168-1),$AC$2:$AF167,3,0)+VLOOKUP(CONCATENATE(AB168,AD168-1),$AC$2:$AF167,4,0))</f>
        <v>0.68055555555555458</v>
      </c>
      <c r="AF168" s="56">
        <f>IF($E168="",('[1]pravidla turnaje'!#REF!/24/60),(VLOOKUP("x",'[1]pravidla turnaje'!$A$31:$D$58,4,0)/60/24))</f>
        <v>6.9444444444444441E-3</v>
      </c>
    </row>
    <row r="169" spans="1:33" ht="22.5" customHeight="1" x14ac:dyDescent="0.25">
      <c r="A169" s="38">
        <f t="shared" si="26"/>
        <v>70</v>
      </c>
      <c r="B169" s="38">
        <f t="shared" si="26"/>
        <v>70</v>
      </c>
      <c r="C169" s="38">
        <f t="shared" si="27"/>
        <v>70</v>
      </c>
      <c r="D169" s="93" t="str">
        <f t="shared" si="21"/>
        <v>72_77</v>
      </c>
      <c r="E169" s="25" t="str">
        <f t="shared" si="22"/>
        <v>N</v>
      </c>
      <c r="F169" s="64">
        <v>72</v>
      </c>
      <c r="G169" s="64">
        <v>77</v>
      </c>
      <c r="H169" s="94" t="str">
        <f t="shared" si="25"/>
        <v/>
      </c>
      <c r="I169" s="93" t="str">
        <f t="shared" si="25"/>
        <v/>
      </c>
      <c r="J169" s="95" t="str">
        <f>VLOOKUP(F169,[1]Tabulka!$B$4:$Q$239,16,0)</f>
        <v/>
      </c>
      <c r="K169" s="93" t="str">
        <f>VLOOKUP(G169,[1]Tabulka!$B$4:$Q$239,16,0)</f>
        <v/>
      </c>
      <c r="L169" s="95">
        <f>IF($E169="N",'[1]pravidla turnaje'!$A$6,IF($H169&gt;$I169,IF(OR($W169="PP",W169="SN"),'[1]pravidla turnaje'!$A$3,'[1]pravidla turnaje'!$A$2),IF($H169&lt;$I169,IF(OR($W169="PP",W169="SN"),'[1]pravidla turnaje'!$A$5,'[1]pravidla turnaje'!$A$6),'[1]pravidla turnaje'!$A$4)))</f>
        <v>0</v>
      </c>
      <c r="M169" s="93">
        <f>IF($E169="N",'[1]pravidla turnaje'!$A$6,IF($H169&lt;$I169,IF(OR($W169="PP",$W169="SN"),'[1]pravidla turnaje'!$A$3,'[1]pravidla turnaje'!$A$2),IF($H169&gt;$I169,IF(OR($W169="PP",$W169="SN"),'[1]pravidla turnaje'!$A$5,'[1]pravidla turnaje'!$A$6),'[1]pravidla turnaje'!$A$4)))</f>
        <v>0</v>
      </c>
      <c r="N169" s="95">
        <f t="shared" si="28"/>
        <v>72</v>
      </c>
      <c r="O169" s="96">
        <f t="shared" si="28"/>
        <v>77</v>
      </c>
      <c r="P169" s="44" t="str">
        <f>VLOOKUP($C169,'[1]pravidla turnaje'!$A$64:$B$83,2,0)</f>
        <v>G</v>
      </c>
      <c r="Q169" s="45" t="str">
        <f t="shared" si="23"/>
        <v>16:20 - 16:30</v>
      </c>
      <c r="R169" s="45" t="s">
        <v>199</v>
      </c>
      <c r="S169" s="46" t="str">
        <f>IFERROR(VLOOKUP(F169,[1]Tabulka!$B$4:$C$239,2,0),"")</f>
        <v>Švácha/ 
Voňka</v>
      </c>
      <c r="T169" s="46" t="str">
        <f>IFERROR(VLOOKUP(G169,[1]Tabulka!$B$4:$C$239,2,0),"")</f>
        <v>h_55/ 
g_55</v>
      </c>
      <c r="U169" s="47"/>
      <c r="V169" s="48"/>
      <c r="W169" s="66"/>
      <c r="X169" s="50"/>
      <c r="Y169" s="51"/>
      <c r="Z169" s="50"/>
      <c r="AA169" s="51"/>
      <c r="AB169" s="52" t="s">
        <v>31</v>
      </c>
      <c r="AC169" s="53" t="str">
        <f t="shared" si="19"/>
        <v>A42</v>
      </c>
      <c r="AD169" s="54">
        <f>COUNTIF($AB$3:$AB169,AB169)</f>
        <v>42</v>
      </c>
      <c r="AE169" s="55">
        <f>IF(AD169=1,'[1]pravidla turnaje'!$C$60,VLOOKUP(CONCATENATE(AB169,AD169-1),$AC$2:$AF168,3,0)+VLOOKUP(CONCATENATE(AB169,AD169-1),$AC$2:$AF168,4,0))</f>
        <v>0.68055555555555458</v>
      </c>
      <c r="AF169" s="56">
        <f>IF($E169="",('[1]pravidla turnaje'!#REF!/24/60),(VLOOKUP("x",'[1]pravidla turnaje'!$A$31:$D$58,4,0)/60/24))</f>
        <v>6.9444444444444441E-3</v>
      </c>
    </row>
    <row r="170" spans="1:33" ht="22.5" customHeight="1" thickBot="1" x14ac:dyDescent="0.3">
      <c r="A170" s="38">
        <f t="shared" si="26"/>
        <v>80</v>
      </c>
      <c r="B170" s="38">
        <f t="shared" si="26"/>
        <v>80</v>
      </c>
      <c r="C170" s="38">
        <f t="shared" si="27"/>
        <v>80</v>
      </c>
      <c r="D170" s="119" t="str">
        <f t="shared" si="21"/>
        <v>82_87</v>
      </c>
      <c r="E170" s="120" t="str">
        <f t="shared" si="22"/>
        <v>N</v>
      </c>
      <c r="F170" s="121">
        <v>82</v>
      </c>
      <c r="G170" s="121">
        <v>87</v>
      </c>
      <c r="H170" s="122" t="str">
        <f t="shared" si="25"/>
        <v/>
      </c>
      <c r="I170" s="119" t="str">
        <f t="shared" si="25"/>
        <v/>
      </c>
      <c r="J170" s="123" t="str">
        <f>VLOOKUP(F170,[1]Tabulka!$B$4:$Q$239,16,0)</f>
        <v/>
      </c>
      <c r="K170" s="119" t="str">
        <f>VLOOKUP(G170,[1]Tabulka!$B$4:$Q$239,16,0)</f>
        <v/>
      </c>
      <c r="L170" s="123">
        <f>IF($E170="N",'[1]pravidla turnaje'!$A$6,IF($H170&gt;$I170,IF(OR($W170="PP",W170="SN"),'[1]pravidla turnaje'!$A$3,'[1]pravidla turnaje'!$A$2),IF($H170&lt;$I170,IF(OR($W170="PP",W170="SN"),'[1]pravidla turnaje'!$A$5,'[1]pravidla turnaje'!$A$6),'[1]pravidla turnaje'!$A$4)))</f>
        <v>0</v>
      </c>
      <c r="M170" s="119">
        <f>IF($E170="N",'[1]pravidla turnaje'!$A$6,IF($H170&lt;$I170,IF(OR($W170="PP",$W170="SN"),'[1]pravidla turnaje'!$A$3,'[1]pravidla turnaje'!$A$2),IF($H170&gt;$I170,IF(OR($W170="PP",$W170="SN"),'[1]pravidla turnaje'!$A$5,'[1]pravidla turnaje'!$A$6),'[1]pravidla turnaje'!$A$4)))</f>
        <v>0</v>
      </c>
      <c r="N170" s="123">
        <f t="shared" si="28"/>
        <v>82</v>
      </c>
      <c r="O170" s="124">
        <f t="shared" si="28"/>
        <v>87</v>
      </c>
      <c r="P170" s="125" t="str">
        <f>VLOOKUP($C170,'[1]pravidla turnaje'!$A$64:$B$83,2,0)</f>
        <v>H</v>
      </c>
      <c r="Q170" s="126" t="str">
        <f t="shared" si="23"/>
        <v>16:20 - 16:30</v>
      </c>
      <c r="R170" s="126" t="s">
        <v>200</v>
      </c>
      <c r="S170" s="127" t="str">
        <f>IFERROR(VLOOKUP(F170,[1]Tabulka!$B$4:$C$239,2,0),"")</f>
        <v>Skála/ 
Lenko</v>
      </c>
      <c r="T170" s="127" t="str">
        <f>IFERROR(VLOOKUP(G170,[1]Tabulka!$B$4:$C$239,2,0),"")</f>
        <v>h_56/ 
g_56</v>
      </c>
      <c r="U170" s="128"/>
      <c r="V170" s="129"/>
      <c r="W170" s="130"/>
      <c r="X170" s="131"/>
      <c r="Y170" s="132"/>
      <c r="Z170" s="131"/>
      <c r="AA170" s="132"/>
      <c r="AB170" s="133" t="s">
        <v>33</v>
      </c>
      <c r="AC170" s="53" t="str">
        <f t="shared" si="19"/>
        <v>B42</v>
      </c>
      <c r="AD170" s="54">
        <f>COUNTIF($AB$3:$AB170,AB170)</f>
        <v>42</v>
      </c>
      <c r="AE170" s="55">
        <f>IF(AD170=1,'[1]pravidla turnaje'!$C$60,VLOOKUP(CONCATENATE(AB170,AD170-1),$AC$2:$AF169,3,0)+VLOOKUP(CONCATENATE(AB170,AD170-1),$AC$2:$AF169,4,0))</f>
        <v>0.68055555555555458</v>
      </c>
      <c r="AF170" s="56">
        <f>IF($E170="",('[1]pravidla turnaje'!#REF!/24/60),(VLOOKUP("x",'[1]pravidla turnaje'!$A$31:$D$58,4,0)/60/24))</f>
        <v>6.9444444444444441E-3</v>
      </c>
    </row>
    <row r="171" spans="1:33" ht="33.75" customHeight="1" x14ac:dyDescent="0.25">
      <c r="A171" s="38">
        <f t="shared" si="26"/>
        <v>0</v>
      </c>
      <c r="B171" s="38">
        <f t="shared" si="26"/>
        <v>0</v>
      </c>
      <c r="C171" s="38">
        <f t="shared" si="27"/>
        <v>0</v>
      </c>
      <c r="D171" s="39" t="str">
        <f t="shared" ref="D171" si="29">R171</f>
        <v>P01</v>
      </c>
      <c r="E171" s="40" t="str">
        <f t="shared" si="22"/>
        <v>N</v>
      </c>
      <c r="F171" s="134" t="str">
        <f>IFERROR(IF(LEN(J171)&lt;5,VLOOKUP(J171,[1]Tabulka!$X$4:$Z$239,2,0),IF(VLOOKUP(RIGHT(J171,3),$D$171:$O171,2,0)="N","",IF(LEFT(J171,SEARCH(" ",J171,1)-1)="vítěz",IF(VLOOKUP(RIGHT(J171,3),$D$171:$O171,2,0)="D",VLOOKUP(RIGHT(J171,3),$D$171:$O171,3,0),VLOOKUP(RIGHT(J171,3),$D$171:$O171,4,0)),IF(VLOOKUP(RIGHT(J171,3),$D$171:$O171,2,0)="H",VLOOKUP(RIGHT(J171,3),$D$171:$O171,3,0),VLOOKUP(RIGHT(J171,3),$D$171:$O171,4,0))))),"")</f>
        <v/>
      </c>
      <c r="G171" s="134" t="str">
        <f>IFERROR(IF(LEN(K171)&lt;5,VLOOKUP(K171,[1]Tabulka!$X$4:$Z$239,2,0),IF(VLOOKUP(RIGHT(K171,3),$D$171:$O171,2,0)="N","",IF(LEFT(K171,SEARCH(" ",K171,1)-1)="vítěz",IF(VLOOKUP(RIGHT(K171,3),$D$171:$O171,2,0)="D",VLOOKUP(RIGHT(K171,3),$D$171:$O171,3,0),VLOOKUP(RIGHT(K171,3),$D$171:$O171,4,0)),IF(VLOOKUP(RIGHT(K171,3),$D$171:$O171,2,0)="H",VLOOKUP(RIGHT(K171,3),$D$171:$O171,3,0),VLOOKUP(RIGHT(K171,3),$D$171:$O171,4,0))))),"")</f>
        <v/>
      </c>
      <c r="H171" s="42" t="str">
        <f t="shared" si="25"/>
        <v/>
      </c>
      <c r="I171" s="39" t="str">
        <f t="shared" si="25"/>
        <v/>
      </c>
      <c r="J171" s="135" t="s">
        <v>201</v>
      </c>
      <c r="K171" s="136" t="s">
        <v>202</v>
      </c>
      <c r="L171" s="42">
        <f>IF($E171="N",'[1]pravidla turnaje'!$A$6,IF($H171&gt;$I171,IF(OR($W171="PP",W171="SN"),'[1]pravidla turnaje'!$A$3,'[1]pravidla turnaje'!$A$2),IF($H171&lt;$I171,IF(OR($W171="PP",W171="SN"),'[1]pravidla turnaje'!$A$5,'[1]pravidla turnaje'!$A$6),'[1]pravidla turnaje'!$A$4)))</f>
        <v>0</v>
      </c>
      <c r="M171" s="39">
        <f>IF($E171="N",'[1]pravidla turnaje'!$A$6,IF($H171&lt;$I171,IF(OR($W171="PP",$W171="SN"),'[1]pravidla turnaje'!$A$3,'[1]pravidla turnaje'!$A$2),IF($H171&gt;$I171,IF(OR($W171="PP",$W171="SN"),'[1]pravidla turnaje'!$A$5,'[1]pravidla turnaje'!$A$6),'[1]pravidla turnaje'!$A$4)))</f>
        <v>0</v>
      </c>
      <c r="N171" s="137"/>
      <c r="O171" s="138"/>
      <c r="P171" s="139" t="s">
        <v>203</v>
      </c>
      <c r="Q171" s="140" t="str">
        <f t="shared" si="23"/>
        <v>16:30 - 16:40</v>
      </c>
      <c r="R171" s="140" t="s">
        <v>204</v>
      </c>
      <c r="S171" s="141" t="str">
        <f>CONCATENATE(J171,IF(LEN(J171)=2,"","/"),IF(OR(LEN(J171)=2,F171=""),"",VLOOKUP(F171,[1]Tabulka!$B$4:$X$239,23,0))," - ",CHAR(10),IF(F171="","",VLOOKUP(F171,[1]Tabulka!$B$4:$C$239,2,0)))</f>
        <v xml:space="preserve">1A - 
</v>
      </c>
      <c r="T171" s="141" t="str">
        <f>CONCATENATE(K171,IF(LEN(K171)=2,"","/"),IF(OR(LEN(K171)=2,G171=""),"",VLOOKUP(G171,[1]Tabulka!$B$4:$X$239,23,0))," - ",CHAR(10),IF(G171="","",VLOOKUP(G171,[1]Tabulka!$B$4:$C$239,2,0)))</f>
        <v xml:space="preserve">4B - 
</v>
      </c>
      <c r="U171" s="142"/>
      <c r="V171" s="143"/>
      <c r="W171" s="144"/>
      <c r="X171" s="145"/>
      <c r="Y171" s="146"/>
      <c r="Z171" s="145"/>
      <c r="AA171" s="146"/>
      <c r="AB171" s="147" t="s">
        <v>31</v>
      </c>
      <c r="AC171" s="53" t="str">
        <f t="shared" si="19"/>
        <v>A43</v>
      </c>
      <c r="AD171" s="54">
        <f>COUNTIF($AB$3:$AB171,AB171)</f>
        <v>43</v>
      </c>
      <c r="AE171" s="55">
        <f>IF(AD171=1,'[1]pravidla turnaje'!$C$60,VLOOKUP(CONCATENATE(AB171,AD171-1),$AC$2:$AF170,3,0)+VLOOKUP(CONCATENATE(AB171,AD171-1),$AC$2:$AF170,4,0))</f>
        <v>0.687499999999999</v>
      </c>
      <c r="AF171" s="56">
        <f>IF($E171="",('[1]pravidla turnaje'!#REF!/24/60),(VLOOKUP("x",'[1]pravidla turnaje'!$A$31:$D$58,4,0)/60/24))</f>
        <v>6.9444444444444441E-3</v>
      </c>
      <c r="AG171" s="148"/>
    </row>
    <row r="172" spans="1:33" ht="33.75" customHeight="1" x14ac:dyDescent="0.25">
      <c r="A172" s="38">
        <f t="shared" si="26"/>
        <v>0</v>
      </c>
      <c r="B172" s="38">
        <f t="shared" si="26"/>
        <v>0</v>
      </c>
      <c r="C172" s="38">
        <f t="shared" si="27"/>
        <v>0</v>
      </c>
      <c r="D172" s="39" t="str">
        <f>R172</f>
        <v>P02</v>
      </c>
      <c r="E172" s="40" t="str">
        <f t="shared" si="22"/>
        <v>N</v>
      </c>
      <c r="F172" s="149" t="str">
        <f>IFERROR(IF(LEN(J172)&lt;5,VLOOKUP(J172,[1]Tabulka!$X$4:$Z$239,2,0),IF(VLOOKUP(RIGHT(J172,3),$D$171:$O172,2,0)="N","",IF(LEFT(J172,SEARCH(" ",J172,1)-1)="vítěz",IF(VLOOKUP(RIGHT(J172,3),$D$171:$O172,2,0)="D",VLOOKUP(RIGHT(J172,3),$D$171:$O172,3,0),VLOOKUP(RIGHT(J172,3),$D$171:$O172,4,0)),IF(VLOOKUP(RIGHT(J172,3),$D$171:$O172,2,0)="H",VLOOKUP(RIGHT(J172,3),$D$171:$O172,3,0),VLOOKUP(RIGHT(J172,3),$D$171:$O172,4,0))))),"")</f>
        <v/>
      </c>
      <c r="G172" s="149" t="str">
        <f>IFERROR(IF(LEN(K172)&lt;5,VLOOKUP(K172,[1]Tabulka!$X$4:$Z$239,2,0),IF(VLOOKUP(RIGHT(K172,3),$D$171:$O172,2,0)="N","",IF(LEFT(K172,SEARCH(" ",K172,1)-1)="vítěz",IF(VLOOKUP(RIGHT(K172,3),$D$171:$O172,2,0)="D",VLOOKUP(RIGHT(K172,3),$D$171:$O172,3,0),VLOOKUP(RIGHT(K172,3),$D$171:$O172,4,0)),IF(VLOOKUP(RIGHT(K172,3),$D$171:$O172,2,0)="H",VLOOKUP(RIGHT(K172,3),$D$171:$O172,3,0),VLOOKUP(RIGHT(K172,3),$D$171:$O172,4,0))))),"")</f>
        <v/>
      </c>
      <c r="H172" s="42" t="str">
        <f t="shared" si="25"/>
        <v/>
      </c>
      <c r="I172" s="39" t="str">
        <f t="shared" si="25"/>
        <v/>
      </c>
      <c r="J172" s="150" t="s">
        <v>205</v>
      </c>
      <c r="K172" s="151" t="s">
        <v>206</v>
      </c>
      <c r="L172" s="42">
        <f>IF($E172="N",'[1]pravidla turnaje'!$A$6,IF($H172&gt;$I172,IF(OR($W172="PP",W172="SN"),'[1]pravidla turnaje'!$A$3,'[1]pravidla turnaje'!$A$2),IF($H172&lt;$I172,IF(OR($W172="PP",W172="SN"),'[1]pravidla turnaje'!$A$5,'[1]pravidla turnaje'!$A$6),'[1]pravidla turnaje'!$A$4)))</f>
        <v>0</v>
      </c>
      <c r="M172" s="39">
        <f>IF($E172="N",'[1]pravidla turnaje'!$A$6,IF($H172&lt;$I172,IF(OR($W172="PP",$W172="SN"),'[1]pravidla turnaje'!$A$3,'[1]pravidla turnaje'!$A$2),IF($H172&gt;$I172,IF(OR($W172="PP",$W172="SN"),'[1]pravidla turnaje'!$A$5,'[1]pravidla turnaje'!$A$6),'[1]pravidla turnaje'!$A$4)))</f>
        <v>0</v>
      </c>
      <c r="N172" s="152"/>
      <c r="O172" s="153"/>
      <c r="P172" s="53" t="s">
        <v>203</v>
      </c>
      <c r="Q172" s="154" t="str">
        <f t="shared" si="23"/>
        <v>16:30 - 16:40</v>
      </c>
      <c r="R172" s="154" t="s">
        <v>207</v>
      </c>
      <c r="S172" s="155" t="str">
        <f>CONCATENATE(J172,IF(LEN(J172)=2,"","/"),IF(OR(LEN(J172)=2,F172=""),"",VLOOKUP(F172,[1]Tabulka!$B$4:$X$239,23,0))," - ",CHAR(10),IF(F172="","",VLOOKUP(F172,[1]Tabulka!$B$4:$C$239,2,0)))</f>
        <v xml:space="preserve">1B - 
</v>
      </c>
      <c r="T172" s="155" t="str">
        <f>CONCATENATE(K172,IF(LEN(K172)=2,"","/"),IF(OR(LEN(K172)=2,G172=""),"",VLOOKUP(G172,[1]Tabulka!$B$4:$X$239,23,0))," - ",CHAR(10),IF(G172="","",VLOOKUP(G172,[1]Tabulka!$B$4:$C$239,2,0)))</f>
        <v xml:space="preserve">4A - 
</v>
      </c>
      <c r="U172" s="156"/>
      <c r="V172" s="157"/>
      <c r="W172" s="158"/>
      <c r="X172" s="159"/>
      <c r="Y172" s="160"/>
      <c r="Z172" s="159"/>
      <c r="AA172" s="160"/>
      <c r="AB172" s="161" t="s">
        <v>33</v>
      </c>
      <c r="AC172" s="53" t="str">
        <f t="shared" si="19"/>
        <v>B43</v>
      </c>
      <c r="AD172" s="54">
        <f>COUNTIF($AB$3:$AB172,AB172)</f>
        <v>43</v>
      </c>
      <c r="AE172" s="55">
        <f>IF(AD172=1,'[1]pravidla turnaje'!$C$60,VLOOKUP(CONCATENATE(AB172,AD172-1),$AC$2:$AF171,3,0)+VLOOKUP(CONCATENATE(AB172,AD172-1),$AC$2:$AF171,4,0))</f>
        <v>0.687499999999999</v>
      </c>
      <c r="AF172" s="56">
        <f>IF($E172="",('[1]pravidla turnaje'!#REF!/24/60),(VLOOKUP("x",'[1]pravidla turnaje'!$A$31:$D$58,4,0)/60/24))</f>
        <v>6.9444444444444441E-3</v>
      </c>
    </row>
    <row r="173" spans="1:33" ht="33.75" customHeight="1" x14ac:dyDescent="0.25">
      <c r="A173" s="38">
        <f t="shared" si="26"/>
        <v>0</v>
      </c>
      <c r="B173" s="38">
        <f t="shared" si="26"/>
        <v>0</v>
      </c>
      <c r="C173" s="38">
        <f t="shared" si="27"/>
        <v>0</v>
      </c>
      <c r="D173" s="39" t="str">
        <f>R173</f>
        <v>P03</v>
      </c>
      <c r="E173" s="40" t="str">
        <f t="shared" si="22"/>
        <v>N</v>
      </c>
      <c r="F173" s="149" t="str">
        <f>IFERROR(IF(LEN(J173)&lt;5,VLOOKUP(J173,[1]Tabulka!$X$4:$Z$239,2,0),IF(VLOOKUP(RIGHT(J173,3),$D$171:$O173,2,0)="N","",IF(LEFT(J173,SEARCH(" ",J173,1)-1)="vítěz",IF(VLOOKUP(RIGHT(J173,3),$D$171:$O173,2,0)="D",VLOOKUP(RIGHT(J173,3),$D$171:$O173,3,0),VLOOKUP(RIGHT(J173,3),$D$171:$O173,4,0)),IF(VLOOKUP(RIGHT(J173,3),$D$171:$O173,2,0)="H",VLOOKUP(RIGHT(J173,3),$D$171:$O173,3,0),VLOOKUP(RIGHT(J173,3),$D$171:$O173,4,0))))),"")</f>
        <v/>
      </c>
      <c r="G173" s="149" t="str">
        <f>IFERROR(IF(LEN(K173)&lt;5,VLOOKUP(K173,[1]Tabulka!$X$4:$Z$239,2,0),IF(VLOOKUP(RIGHT(K173,3),$D$171:$O173,2,0)="N","",IF(LEFT(K173,SEARCH(" ",K173,1)-1)="vítěz",IF(VLOOKUP(RIGHT(K173,3),$D$171:$O173,2,0)="D",VLOOKUP(RIGHT(K173,3),$D$171:$O173,3,0),VLOOKUP(RIGHT(K173,3),$D$171:$O173,4,0)),IF(VLOOKUP(RIGHT(K173,3),$D$171:$O173,2,0)="H",VLOOKUP(RIGHT(K173,3),$D$171:$O173,3,0),VLOOKUP(RIGHT(K173,3),$D$171:$O173,4,0))))),"")</f>
        <v/>
      </c>
      <c r="H173" s="42" t="str">
        <f t="shared" si="25"/>
        <v/>
      </c>
      <c r="I173" s="39" t="str">
        <f t="shared" si="25"/>
        <v/>
      </c>
      <c r="J173" s="150" t="s">
        <v>208</v>
      </c>
      <c r="K173" s="151" t="s">
        <v>209</v>
      </c>
      <c r="L173" s="42">
        <f>IF($E173="N",'[1]pravidla turnaje'!$A$6,IF($H173&gt;$I173,IF(OR($W173="PP",W173="SN"),'[1]pravidla turnaje'!$A$3,'[1]pravidla turnaje'!$A$2),IF($H173&lt;$I173,IF(OR($W173="PP",W173="SN"),'[1]pravidla turnaje'!$A$5,'[1]pravidla turnaje'!$A$6),'[1]pravidla turnaje'!$A$4)))</f>
        <v>0</v>
      </c>
      <c r="M173" s="39">
        <f>IF($E173="N",'[1]pravidla turnaje'!$A$6,IF($H173&lt;$I173,IF(OR($W173="PP",$W173="SN"),'[1]pravidla turnaje'!$A$3,'[1]pravidla turnaje'!$A$2),IF($H173&gt;$I173,IF(OR($W173="PP",$W173="SN"),'[1]pravidla turnaje'!$A$5,'[1]pravidla turnaje'!$A$6),'[1]pravidla turnaje'!$A$4)))</f>
        <v>0</v>
      </c>
      <c r="N173" s="152"/>
      <c r="O173" s="153"/>
      <c r="P173" s="53" t="s">
        <v>203</v>
      </c>
      <c r="Q173" s="154" t="str">
        <f t="shared" si="23"/>
        <v>16:30 - 16:40</v>
      </c>
      <c r="R173" s="154" t="s">
        <v>210</v>
      </c>
      <c r="S173" s="155" t="str">
        <f>CONCATENATE(J173,IF(LEN(J173)=2,"","/"),IF(OR(LEN(J173)=2,F173=""),"",VLOOKUP(F173,[1]Tabulka!$B$4:$X$239,23,0))," - ",CHAR(10),IF(F173="","",VLOOKUP(F173,[1]Tabulka!$B$4:$C$239,2,0)))</f>
        <v xml:space="preserve">2A - 
</v>
      </c>
      <c r="T173" s="155" t="str">
        <f>CONCATENATE(K173,IF(LEN(K173)=2,"","/"),IF(OR(LEN(K173)=2,G173=""),"",VLOOKUP(G173,[1]Tabulka!$B$4:$X$239,23,0))," - ",CHAR(10),IF(G173="","",VLOOKUP(G173,[1]Tabulka!$B$4:$C$239,2,0)))</f>
        <v xml:space="preserve">3B - 
</v>
      </c>
      <c r="U173" s="156"/>
      <c r="V173" s="157"/>
      <c r="W173" s="158"/>
      <c r="X173" s="159"/>
      <c r="Y173" s="160"/>
      <c r="Z173" s="159"/>
      <c r="AA173" s="160"/>
      <c r="AB173" s="161" t="s">
        <v>35</v>
      </c>
      <c r="AC173" s="53" t="str">
        <f t="shared" si="19"/>
        <v>C43</v>
      </c>
      <c r="AD173" s="54">
        <f>COUNTIF($AB$3:$AB173,AB173)</f>
        <v>43</v>
      </c>
      <c r="AE173" s="55">
        <f>IF(AD173=1,'[1]pravidla turnaje'!$C$60,VLOOKUP(CONCATENATE(AB173,AD173-1),$AC$2:$AF172,3,0)+VLOOKUP(CONCATENATE(AB173,AD173-1),$AC$2:$AF172,4,0))</f>
        <v>0.687499999999999</v>
      </c>
      <c r="AF173" s="56">
        <f>IF($E173="",('[1]pravidla turnaje'!#REF!/24/60),(VLOOKUP("x",'[1]pravidla turnaje'!$A$31:$D$58,4,0)/60/24))</f>
        <v>6.9444444444444441E-3</v>
      </c>
    </row>
    <row r="174" spans="1:33" ht="33.75" customHeight="1" x14ac:dyDescent="0.25">
      <c r="A174" s="162">
        <f t="shared" si="26"/>
        <v>0</v>
      </c>
      <c r="B174" s="162">
        <f t="shared" si="26"/>
        <v>0</v>
      </c>
      <c r="C174" s="162">
        <f t="shared" si="27"/>
        <v>0</v>
      </c>
      <c r="D174" s="163" t="str">
        <f t="shared" ref="D174:D182" si="30">R174</f>
        <v>P04</v>
      </c>
      <c r="E174" s="164" t="str">
        <f t="shared" si="22"/>
        <v>N</v>
      </c>
      <c r="F174" s="149" t="str">
        <f>IFERROR(IF(LEN(J174)&lt;5,VLOOKUP(J174,[1]Tabulka!$X$4:$Z$239,2,0),IF(VLOOKUP(RIGHT(J174,3),$D$171:$O174,2,0)="N","",IF(LEFT(J174,SEARCH(" ",J174,1)-1)="vítěz",IF(VLOOKUP(RIGHT(J174,3),$D$171:$O174,2,0)="D",VLOOKUP(RIGHT(J174,3),$D$171:$O174,3,0),VLOOKUP(RIGHT(J174,3),$D$171:$O174,4,0)),IF(VLOOKUP(RIGHT(J174,3),$D$171:$O174,2,0)="H",VLOOKUP(RIGHT(J174,3),$D$171:$O174,3,0),VLOOKUP(RIGHT(J174,3),$D$171:$O174,4,0))))),"")</f>
        <v/>
      </c>
      <c r="G174" s="149" t="str">
        <f>IFERROR(IF(LEN(K174)&lt;5,VLOOKUP(K174,[1]Tabulka!$X$4:$Z$239,2,0),IF(VLOOKUP(RIGHT(K174,3),$D$171:$O174,2,0)="N","",IF(LEFT(K174,SEARCH(" ",K174,1)-1)="vítěz",IF(VLOOKUP(RIGHT(K174,3),$D$171:$O174,2,0)="D",VLOOKUP(RIGHT(K174,3),$D$171:$O174,3,0),VLOOKUP(RIGHT(K174,3),$D$171:$O174,4,0)),IF(VLOOKUP(RIGHT(K174,3),$D$171:$O174,2,0)="H",VLOOKUP(RIGHT(K174,3),$D$171:$O174,3,0),VLOOKUP(RIGHT(K174,3),$D$171:$O174,4,0))))),"")</f>
        <v/>
      </c>
      <c r="H174" s="165" t="str">
        <f t="shared" ref="H174:I189" si="31">IF($E174&lt;&gt;"N",U174,"")</f>
        <v/>
      </c>
      <c r="I174" s="163" t="str">
        <f t="shared" si="31"/>
        <v/>
      </c>
      <c r="J174" s="150" t="s">
        <v>211</v>
      </c>
      <c r="K174" s="151" t="s">
        <v>212</v>
      </c>
      <c r="L174" s="165">
        <f>IF($E174="N",'[1]pravidla turnaje'!$A$6,IF($H174&gt;$I174,IF(OR($W174="PP",W174="SN"),'[1]pravidla turnaje'!$A$3,'[1]pravidla turnaje'!$A$2),IF($H174&lt;$I174,IF(OR($W174="PP",W174="SN"),'[1]pravidla turnaje'!$A$5,'[1]pravidla turnaje'!$A$6),'[1]pravidla turnaje'!$A$4)))</f>
        <v>0</v>
      </c>
      <c r="M174" s="163">
        <f>IF($E174="N",'[1]pravidla turnaje'!$A$6,IF($H174&lt;$I174,IF(OR($W174="PP",$W174="SN"),'[1]pravidla turnaje'!$A$3,'[1]pravidla turnaje'!$A$2),IF($H174&gt;$I174,IF(OR($W174="PP",$W174="SN"),'[1]pravidla turnaje'!$A$5,'[1]pravidla turnaje'!$A$6),'[1]pravidla turnaje'!$A$4)))</f>
        <v>0</v>
      </c>
      <c r="N174" s="166"/>
      <c r="O174" s="167"/>
      <c r="P174" s="168" t="s">
        <v>203</v>
      </c>
      <c r="Q174" s="169" t="str">
        <f t="shared" si="23"/>
        <v>16:30 - 16:40</v>
      </c>
      <c r="R174" s="169" t="s">
        <v>213</v>
      </c>
      <c r="S174" s="170" t="str">
        <f>CONCATENATE(J174,IF(LEN(J174)=2,"","/"),IF(OR(LEN(J174)=2,F174=""),"",VLOOKUP(F174,[1]Tabulka!$B$4:$X$239,23,0))," - ",CHAR(10),IF(F174="","",VLOOKUP(F174,[1]Tabulka!$B$4:$C$239,2,0)))</f>
        <v xml:space="preserve">2B - 
</v>
      </c>
      <c r="T174" s="170" t="str">
        <f>CONCATENATE(K174,IF(LEN(K174)=2,"","/"),IF(OR(LEN(K174)=2,G174=""),"",VLOOKUP(G174,[1]Tabulka!$B$4:$X$239,23,0))," - ",CHAR(10),IF(G174="","",VLOOKUP(G174,[1]Tabulka!$B$4:$C$239,2,0)))</f>
        <v xml:space="preserve">3A - 
</v>
      </c>
      <c r="U174" s="171"/>
      <c r="V174" s="172"/>
      <c r="W174" s="173"/>
      <c r="X174" s="174"/>
      <c r="Y174" s="175"/>
      <c r="Z174" s="174"/>
      <c r="AA174" s="176"/>
      <c r="AB174" s="177" t="s">
        <v>5</v>
      </c>
      <c r="AC174" s="53" t="str">
        <f t="shared" si="19"/>
        <v>D43</v>
      </c>
      <c r="AD174" s="54">
        <f>COUNTIF($AB$3:$AB174,AB174)</f>
        <v>43</v>
      </c>
      <c r="AE174" s="55">
        <f>IF(AD174=1,'[1]pravidla turnaje'!$C$60,VLOOKUP(CONCATENATE(AB174,AD174-1),$AC$2:$AF173,3,0)+VLOOKUP(CONCATENATE(AB174,AD174-1),$AC$2:$AF173,4,0))</f>
        <v>0.687499999999999</v>
      </c>
      <c r="AF174" s="56">
        <f>IF($E174="",('[1]pravidla turnaje'!#REF!/24/60),(VLOOKUP("x",'[1]pravidla turnaje'!$A$31:$D$58,4,0)/60/24))</f>
        <v>6.9444444444444441E-3</v>
      </c>
    </row>
    <row r="175" spans="1:33" ht="33.75" customHeight="1" x14ac:dyDescent="0.25">
      <c r="A175" s="38">
        <f t="shared" si="26"/>
        <v>0</v>
      </c>
      <c r="B175" s="38">
        <f t="shared" si="26"/>
        <v>0</v>
      </c>
      <c r="C175" s="38">
        <f t="shared" si="27"/>
        <v>0</v>
      </c>
      <c r="D175" s="39" t="str">
        <f t="shared" si="30"/>
        <v>P05</v>
      </c>
      <c r="E175" s="40" t="str">
        <f t="shared" si="22"/>
        <v>N</v>
      </c>
      <c r="F175" s="134" t="str">
        <f>IFERROR(IF(LEN(J175)&lt;5,VLOOKUP(J175,[1]Tabulka!$X$4:$Z$239,2,0),IF(VLOOKUP(RIGHT(J175,3),$D$171:$O175,2,0)="N","",IF(LEFT(J175,SEARCH(" ",J175,1)-1)="vítěz",IF(VLOOKUP(RIGHT(J175,3),$D$171:$O175,2,0)="D",VLOOKUP(RIGHT(J175,3),$D$171:$O175,3,0),VLOOKUP(RIGHT(J175,3),$D$171:$O175,4,0)),IF(VLOOKUP(RIGHT(J175,3),$D$171:$O175,2,0)="H",VLOOKUP(RIGHT(J175,3),$D$171:$O175,3,0),VLOOKUP(RIGHT(J175,3),$D$171:$O175,4,0))))),"")</f>
        <v/>
      </c>
      <c r="G175" s="134" t="str">
        <f>IFERROR(IF(LEN(K175)&lt;5,VLOOKUP(K175,[1]Tabulka!$X$4:$Z$239,2,0),IF(VLOOKUP(RIGHT(K175,3),$D$171:$O175,2,0)="N","",IF(LEFT(K175,SEARCH(" ",K175,1)-1)="vítěz",IF(VLOOKUP(RIGHT(K175,3),$D$171:$O175,2,0)="D",VLOOKUP(RIGHT(K175,3),$D$171:$O175,3,0),VLOOKUP(RIGHT(K175,3),$D$171:$O175,4,0)),IF(VLOOKUP(RIGHT(K175,3),$D$171:$O175,2,0)="H",VLOOKUP(RIGHT(K175,3),$D$171:$O175,3,0),VLOOKUP(RIGHT(K175,3),$D$171:$O175,4,0))))),"")</f>
        <v/>
      </c>
      <c r="H175" s="42" t="str">
        <f t="shared" si="31"/>
        <v/>
      </c>
      <c r="I175" s="39" t="str">
        <f t="shared" si="31"/>
        <v/>
      </c>
      <c r="J175" s="150" t="s">
        <v>214</v>
      </c>
      <c r="K175" s="151" t="s">
        <v>215</v>
      </c>
      <c r="L175" s="42">
        <f>IF($E175="N",'[1]pravidla turnaje'!$A$6,IF($H175&gt;$I175,IF(OR($W175="PP",W175="SN"),'[1]pravidla turnaje'!$A$3,'[1]pravidla turnaje'!$A$2),IF($H175&lt;$I175,IF(OR($W175="PP",W175="SN"),'[1]pravidla turnaje'!$A$5,'[1]pravidla turnaje'!$A$6),'[1]pravidla turnaje'!$A$4)))</f>
        <v>0</v>
      </c>
      <c r="M175" s="39">
        <f>IF($E175="N",'[1]pravidla turnaje'!$A$6,IF($H175&lt;$I175,IF(OR($W175="PP",$W175="SN"),'[1]pravidla turnaje'!$A$3,'[1]pravidla turnaje'!$A$2),IF($H175&gt;$I175,IF(OR($W175="PP",$W175="SN"),'[1]pravidla turnaje'!$A$5,'[1]pravidla turnaje'!$A$6),'[1]pravidla turnaje'!$A$4)))</f>
        <v>0</v>
      </c>
      <c r="N175" s="137"/>
      <c r="O175" s="138"/>
      <c r="P175" s="139" t="s">
        <v>203</v>
      </c>
      <c r="Q175" s="140" t="str">
        <f t="shared" si="23"/>
        <v>16:40 - 16:50</v>
      </c>
      <c r="R175" s="140" t="s">
        <v>216</v>
      </c>
      <c r="S175" s="141" t="str">
        <f>CONCATENATE(J175,IF(LEN(J175)=2,"","/"),IF(OR(LEN(J175)=2,F175=""),"",VLOOKUP(F175,[1]Tabulka!$B$4:$X$239,23,0))," - ",CHAR(10),IF(F175="","",VLOOKUP(F175,[1]Tabulka!$B$4:$C$239,2,0)))</f>
        <v xml:space="preserve">1C - 
</v>
      </c>
      <c r="T175" s="141" t="str">
        <f>CONCATENATE(K175,IF(LEN(K175)=2,"","/"),IF(OR(LEN(K175)=2,G175=""),"",VLOOKUP(G175,[1]Tabulka!$B$4:$X$239,23,0))," - ",CHAR(10),IF(G175="","",VLOOKUP(G175,[1]Tabulka!$B$4:$C$239,2,0)))</f>
        <v xml:space="preserve">4D - 
</v>
      </c>
      <c r="U175" s="142"/>
      <c r="V175" s="143"/>
      <c r="W175" s="144"/>
      <c r="X175" s="145"/>
      <c r="Y175" s="146"/>
      <c r="Z175" s="145"/>
      <c r="AA175" s="146"/>
      <c r="AB175" s="147" t="s">
        <v>31</v>
      </c>
      <c r="AC175" s="53" t="str">
        <f t="shared" si="19"/>
        <v>A44</v>
      </c>
      <c r="AD175" s="54">
        <f>COUNTIF($AB$3:$AB175,AB175)</f>
        <v>44</v>
      </c>
      <c r="AE175" s="55">
        <f>IF(AD175=1,'[1]pravidla turnaje'!$C$60,VLOOKUP(CONCATENATE(AB175,AD175-1),$AC$2:$AF174,3,0)+VLOOKUP(CONCATENATE(AB175,AD175-1),$AC$2:$AF174,4,0))</f>
        <v>0.69444444444444342</v>
      </c>
      <c r="AF175" s="56">
        <f>IF($E175="",('[1]pravidla turnaje'!#REF!/24/60),(VLOOKUP("x",'[1]pravidla turnaje'!$A$31:$D$58,4,0)/60/24))</f>
        <v>6.9444444444444441E-3</v>
      </c>
    </row>
    <row r="176" spans="1:33" ht="33.75" customHeight="1" x14ac:dyDescent="0.25">
      <c r="A176" s="38">
        <f t="shared" si="26"/>
        <v>0</v>
      </c>
      <c r="B176" s="38">
        <f t="shared" si="26"/>
        <v>0</v>
      </c>
      <c r="C176" s="38">
        <f t="shared" si="27"/>
        <v>0</v>
      </c>
      <c r="D176" s="39" t="str">
        <f t="shared" si="30"/>
        <v>P06</v>
      </c>
      <c r="E176" s="40" t="str">
        <f t="shared" si="22"/>
        <v>N</v>
      </c>
      <c r="F176" s="149" t="str">
        <f>IFERROR(IF(LEN(J176)&lt;5,VLOOKUP(J176,[1]Tabulka!$X$4:$Z$239,2,0),IF(VLOOKUP(RIGHT(J176,3),$D$171:$O176,2,0)="N","",IF(LEFT(J176,SEARCH(" ",J176,1)-1)="vítěz",IF(VLOOKUP(RIGHT(J176,3),$D$171:$O176,2,0)="D",VLOOKUP(RIGHT(J176,3),$D$171:$O176,3,0),VLOOKUP(RIGHT(J176,3),$D$171:$O176,4,0)),IF(VLOOKUP(RIGHT(J176,3),$D$171:$O176,2,0)="H",VLOOKUP(RIGHT(J176,3),$D$171:$O176,3,0),VLOOKUP(RIGHT(J176,3),$D$171:$O176,4,0))))),"")</f>
        <v/>
      </c>
      <c r="G176" s="149" t="str">
        <f>IFERROR(IF(LEN(K176)&lt;5,VLOOKUP(K176,[1]Tabulka!$X$4:$Z$239,2,0),IF(VLOOKUP(RIGHT(K176,3),$D$171:$O176,2,0)="N","",IF(LEFT(K176,SEARCH(" ",K176,1)-1)="vítěz",IF(VLOOKUP(RIGHT(K176,3),$D$171:$O176,2,0)="D",VLOOKUP(RIGHT(K176,3),$D$171:$O176,3,0),VLOOKUP(RIGHT(K176,3),$D$171:$O176,4,0)),IF(VLOOKUP(RIGHT(K176,3),$D$171:$O176,2,0)="H",VLOOKUP(RIGHT(K176,3),$D$171:$O176,3,0),VLOOKUP(RIGHT(K176,3),$D$171:$O176,4,0))))),"")</f>
        <v/>
      </c>
      <c r="H176" s="42" t="str">
        <f t="shared" si="31"/>
        <v/>
      </c>
      <c r="I176" s="39" t="str">
        <f t="shared" si="31"/>
        <v/>
      </c>
      <c r="J176" s="150" t="s">
        <v>217</v>
      </c>
      <c r="K176" s="151" t="s">
        <v>218</v>
      </c>
      <c r="L176" s="42">
        <f>IF($E176="N",'[1]pravidla turnaje'!$A$6,IF($H176&gt;$I176,IF(OR($W176="PP",W176="SN"),'[1]pravidla turnaje'!$A$3,'[1]pravidla turnaje'!$A$2),IF($H176&lt;$I176,IF(OR($W176="PP",W176="SN"),'[1]pravidla turnaje'!$A$5,'[1]pravidla turnaje'!$A$6),'[1]pravidla turnaje'!$A$4)))</f>
        <v>0</v>
      </c>
      <c r="M176" s="39">
        <f>IF($E176="N",'[1]pravidla turnaje'!$A$6,IF($H176&lt;$I176,IF(OR($W176="PP",$W176="SN"),'[1]pravidla turnaje'!$A$3,'[1]pravidla turnaje'!$A$2),IF($H176&gt;$I176,IF(OR($W176="PP",$W176="SN"),'[1]pravidla turnaje'!$A$5,'[1]pravidla turnaje'!$A$6),'[1]pravidla turnaje'!$A$4)))</f>
        <v>0</v>
      </c>
      <c r="N176" s="152"/>
      <c r="O176" s="153"/>
      <c r="P176" s="53" t="s">
        <v>203</v>
      </c>
      <c r="Q176" s="154" t="str">
        <f t="shared" si="23"/>
        <v>16:40 - 16:50</v>
      </c>
      <c r="R176" s="154" t="s">
        <v>219</v>
      </c>
      <c r="S176" s="155" t="str">
        <f>CONCATENATE(J176,IF(LEN(J176)=2,"","/"),IF(OR(LEN(J176)=2,F176=""),"",VLOOKUP(F176,[1]Tabulka!$B$4:$X$239,23,0))," - ",CHAR(10),IF(F176="","",VLOOKUP(F176,[1]Tabulka!$B$4:$C$239,2,0)))</f>
        <v xml:space="preserve">1D - 
</v>
      </c>
      <c r="T176" s="155" t="str">
        <f>CONCATENATE(K176,IF(LEN(K176)=2,"","/"),IF(OR(LEN(K176)=2,G176=""),"",VLOOKUP(G176,[1]Tabulka!$B$4:$X$239,23,0))," - ",CHAR(10),IF(G176="","",VLOOKUP(G176,[1]Tabulka!$B$4:$C$239,2,0)))</f>
        <v xml:space="preserve">4C - 
</v>
      </c>
      <c r="U176" s="156"/>
      <c r="V176" s="157"/>
      <c r="W176" s="158"/>
      <c r="X176" s="159"/>
      <c r="Y176" s="160"/>
      <c r="Z176" s="159"/>
      <c r="AA176" s="160"/>
      <c r="AB176" s="161" t="s">
        <v>33</v>
      </c>
      <c r="AC176" s="53" t="str">
        <f t="shared" si="19"/>
        <v>B44</v>
      </c>
      <c r="AD176" s="54">
        <f>COUNTIF($AB$3:$AB176,AB176)</f>
        <v>44</v>
      </c>
      <c r="AE176" s="55">
        <f>IF(AD176=1,'[1]pravidla turnaje'!$C$60,VLOOKUP(CONCATENATE(AB176,AD176-1),$AC$2:$AF175,3,0)+VLOOKUP(CONCATENATE(AB176,AD176-1),$AC$2:$AF175,4,0))</f>
        <v>0.69444444444444342</v>
      </c>
      <c r="AF176" s="56">
        <f>IF($E176="",('[1]pravidla turnaje'!#REF!/24/60),(VLOOKUP("x",'[1]pravidla turnaje'!$A$31:$D$58,4,0)/60/24))</f>
        <v>6.9444444444444441E-3</v>
      </c>
    </row>
    <row r="177" spans="1:33" ht="33.75" customHeight="1" x14ac:dyDescent="0.25">
      <c r="A177" s="38">
        <f t="shared" si="26"/>
        <v>0</v>
      </c>
      <c r="B177" s="38">
        <f t="shared" si="26"/>
        <v>0</v>
      </c>
      <c r="C177" s="38">
        <f t="shared" si="27"/>
        <v>0</v>
      </c>
      <c r="D177" s="39" t="str">
        <f t="shared" si="30"/>
        <v>P07</v>
      </c>
      <c r="E177" s="40" t="str">
        <f t="shared" si="22"/>
        <v>N</v>
      </c>
      <c r="F177" s="149" t="str">
        <f>IFERROR(IF(LEN(J177)&lt;5,VLOOKUP(J177,[1]Tabulka!$X$4:$Z$239,2,0),IF(VLOOKUP(RIGHT(J177,3),$D$171:$O177,2,0)="N","",IF(LEFT(J177,SEARCH(" ",J177,1)-1)="vítěz",IF(VLOOKUP(RIGHT(J177,3),$D$171:$O177,2,0)="D",VLOOKUP(RIGHT(J177,3),$D$171:$O177,3,0),VLOOKUP(RIGHT(J177,3),$D$171:$O177,4,0)),IF(VLOOKUP(RIGHT(J177,3),$D$171:$O177,2,0)="H",VLOOKUP(RIGHT(J177,3),$D$171:$O177,3,0),VLOOKUP(RIGHT(J177,3),$D$171:$O177,4,0))))),"")</f>
        <v/>
      </c>
      <c r="G177" s="149" t="str">
        <f>IFERROR(IF(LEN(K177)&lt;5,VLOOKUP(K177,[1]Tabulka!$X$4:$Z$239,2,0),IF(VLOOKUP(RIGHT(K177,3),$D$171:$O177,2,0)="N","",IF(LEFT(K177,SEARCH(" ",K177,1)-1)="vítěz",IF(VLOOKUP(RIGHT(K177,3),$D$171:$O177,2,0)="D",VLOOKUP(RIGHT(K177,3),$D$171:$O177,3,0),VLOOKUP(RIGHT(K177,3),$D$171:$O177,4,0)),IF(VLOOKUP(RIGHT(K177,3),$D$171:$O177,2,0)="H",VLOOKUP(RIGHT(K177,3),$D$171:$O177,3,0),VLOOKUP(RIGHT(K177,3),$D$171:$O177,4,0))))),"")</f>
        <v/>
      </c>
      <c r="H177" s="42" t="str">
        <f t="shared" si="31"/>
        <v/>
      </c>
      <c r="I177" s="39" t="str">
        <f t="shared" si="31"/>
        <v/>
      </c>
      <c r="J177" s="150" t="s">
        <v>220</v>
      </c>
      <c r="K177" s="151" t="s">
        <v>221</v>
      </c>
      <c r="L177" s="42">
        <f>IF($E177="N",'[1]pravidla turnaje'!$A$6,IF($H177&gt;$I177,IF(OR($W177="PP",W177="SN"),'[1]pravidla turnaje'!$A$3,'[1]pravidla turnaje'!$A$2),IF($H177&lt;$I177,IF(OR($W177="PP",W177="SN"),'[1]pravidla turnaje'!$A$5,'[1]pravidla turnaje'!$A$6),'[1]pravidla turnaje'!$A$4)))</f>
        <v>0</v>
      </c>
      <c r="M177" s="39">
        <f>IF($E177="N",'[1]pravidla turnaje'!$A$6,IF($H177&lt;$I177,IF(OR($W177="PP",$W177="SN"),'[1]pravidla turnaje'!$A$3,'[1]pravidla turnaje'!$A$2),IF($H177&gt;$I177,IF(OR($W177="PP",$W177="SN"),'[1]pravidla turnaje'!$A$5,'[1]pravidla turnaje'!$A$6),'[1]pravidla turnaje'!$A$4)))</f>
        <v>0</v>
      </c>
      <c r="N177" s="152"/>
      <c r="O177" s="153"/>
      <c r="P177" s="53" t="s">
        <v>203</v>
      </c>
      <c r="Q177" s="154" t="str">
        <f t="shared" si="23"/>
        <v>16:40 - 16:50</v>
      </c>
      <c r="R177" s="154" t="s">
        <v>222</v>
      </c>
      <c r="S177" s="155" t="str">
        <f>CONCATENATE(J177,IF(LEN(J177)=2,"","/"),IF(OR(LEN(J177)=2,F177=""),"",VLOOKUP(F177,[1]Tabulka!$B$4:$X$239,23,0))," - ",CHAR(10),IF(F177="","",VLOOKUP(F177,[1]Tabulka!$B$4:$C$239,2,0)))</f>
        <v xml:space="preserve">2C - 
</v>
      </c>
      <c r="T177" s="155" t="str">
        <f>CONCATENATE(K177,IF(LEN(K177)=2,"","/"),IF(OR(LEN(K177)=2,G177=""),"",VLOOKUP(G177,[1]Tabulka!$B$4:$X$239,23,0))," - ",CHAR(10),IF(G177="","",VLOOKUP(G177,[1]Tabulka!$B$4:$C$239,2,0)))</f>
        <v xml:space="preserve">3D - 
</v>
      </c>
      <c r="U177" s="156"/>
      <c r="V177" s="157"/>
      <c r="W177" s="158"/>
      <c r="X177" s="159"/>
      <c r="Y177" s="160"/>
      <c r="Z177" s="159"/>
      <c r="AA177" s="160"/>
      <c r="AB177" s="161" t="s">
        <v>35</v>
      </c>
      <c r="AC177" s="53" t="str">
        <f t="shared" si="19"/>
        <v>C44</v>
      </c>
      <c r="AD177" s="54">
        <f>COUNTIF($AB$3:$AB177,AB177)</f>
        <v>44</v>
      </c>
      <c r="AE177" s="55">
        <f>IF(AD177=1,'[1]pravidla turnaje'!$C$60,VLOOKUP(CONCATENATE(AB177,AD177-1),$AC$2:$AF176,3,0)+VLOOKUP(CONCATENATE(AB177,AD177-1),$AC$2:$AF176,4,0))</f>
        <v>0.69444444444444342</v>
      </c>
      <c r="AF177" s="56">
        <f>IF($E177="",('[1]pravidla turnaje'!#REF!/24/60),(VLOOKUP("x",'[1]pravidla turnaje'!$A$31:$D$58,4,0)/60/24))</f>
        <v>6.9444444444444441E-3</v>
      </c>
    </row>
    <row r="178" spans="1:33" ht="33.75" customHeight="1" x14ac:dyDescent="0.25">
      <c r="A178" s="162">
        <f t="shared" si="26"/>
        <v>0</v>
      </c>
      <c r="B178" s="162">
        <f t="shared" si="26"/>
        <v>0</v>
      </c>
      <c r="C178" s="162">
        <f t="shared" si="27"/>
        <v>0</v>
      </c>
      <c r="D178" s="163" t="str">
        <f t="shared" si="30"/>
        <v>P08</v>
      </c>
      <c r="E178" s="164" t="str">
        <f t="shared" si="22"/>
        <v>N</v>
      </c>
      <c r="F178" s="149" t="str">
        <f>IFERROR(IF(LEN(J178)&lt;5,VLOOKUP(J178,[1]Tabulka!$X$4:$Z$239,2,0),IF(VLOOKUP(RIGHT(J178,3),$D$171:$O178,2,0)="N","",IF(LEFT(J178,SEARCH(" ",J178,1)-1)="vítěz",IF(VLOOKUP(RIGHT(J178,3),$D$171:$O178,2,0)="D",VLOOKUP(RIGHT(J178,3),$D$171:$O178,3,0),VLOOKUP(RIGHT(J178,3),$D$171:$O178,4,0)),IF(VLOOKUP(RIGHT(J178,3),$D$171:$O178,2,0)="H",VLOOKUP(RIGHT(J178,3),$D$171:$O178,3,0),VLOOKUP(RIGHT(J178,3),$D$171:$O178,4,0))))),"")</f>
        <v/>
      </c>
      <c r="G178" s="149" t="str">
        <f>IFERROR(IF(LEN(K178)&lt;5,VLOOKUP(K178,[1]Tabulka!$X$4:$Z$239,2,0),IF(VLOOKUP(RIGHT(K178,3),$D$171:$O178,2,0)="N","",IF(LEFT(K178,SEARCH(" ",K178,1)-1)="vítěz",IF(VLOOKUP(RIGHT(K178,3),$D$171:$O178,2,0)="D",VLOOKUP(RIGHT(K178,3),$D$171:$O178,3,0),VLOOKUP(RIGHT(K178,3),$D$171:$O178,4,0)),IF(VLOOKUP(RIGHT(K178,3),$D$171:$O178,2,0)="H",VLOOKUP(RIGHT(K178,3),$D$171:$O178,3,0),VLOOKUP(RIGHT(K178,3),$D$171:$O178,4,0))))),"")</f>
        <v/>
      </c>
      <c r="H178" s="165" t="str">
        <f t="shared" si="31"/>
        <v/>
      </c>
      <c r="I178" s="163" t="str">
        <f t="shared" si="31"/>
        <v/>
      </c>
      <c r="J178" s="150" t="s">
        <v>223</v>
      </c>
      <c r="K178" s="151" t="s">
        <v>224</v>
      </c>
      <c r="L178" s="165">
        <f>IF($E178="N",'[1]pravidla turnaje'!$A$6,IF($H178&gt;$I178,IF(OR($W178="PP",W178="SN"),'[1]pravidla turnaje'!$A$3,'[1]pravidla turnaje'!$A$2),IF($H178&lt;$I178,IF(OR($W178="PP",W178="SN"),'[1]pravidla turnaje'!$A$5,'[1]pravidla turnaje'!$A$6),'[1]pravidla turnaje'!$A$4)))</f>
        <v>0</v>
      </c>
      <c r="M178" s="163">
        <f>IF($E178="N",'[1]pravidla turnaje'!$A$6,IF($H178&lt;$I178,IF(OR($W178="PP",$W178="SN"),'[1]pravidla turnaje'!$A$3,'[1]pravidla turnaje'!$A$2),IF($H178&gt;$I178,IF(OR($W178="PP",$W178="SN"),'[1]pravidla turnaje'!$A$5,'[1]pravidla turnaje'!$A$6),'[1]pravidla turnaje'!$A$4)))</f>
        <v>0</v>
      </c>
      <c r="N178" s="166"/>
      <c r="O178" s="167"/>
      <c r="P178" s="168" t="s">
        <v>203</v>
      </c>
      <c r="Q178" s="169" t="str">
        <f t="shared" si="23"/>
        <v>16:40 - 16:50</v>
      </c>
      <c r="R178" s="169" t="s">
        <v>225</v>
      </c>
      <c r="S178" s="170" t="str">
        <f>CONCATENATE(J178,IF(LEN(J178)=2,"","/"),IF(OR(LEN(J178)=2,F178=""),"",VLOOKUP(F178,[1]Tabulka!$B$4:$X$239,23,0))," - ",CHAR(10),IF(F178="","",VLOOKUP(F178,[1]Tabulka!$B$4:$C$239,2,0)))</f>
        <v xml:space="preserve">2D - 
</v>
      </c>
      <c r="T178" s="170" t="str">
        <f>CONCATENATE(K178,IF(LEN(K178)=2,"","/"),IF(OR(LEN(K178)=2,G178=""),"",VLOOKUP(G178,[1]Tabulka!$B$4:$X$239,23,0))," - ",CHAR(10),IF(G178="","",VLOOKUP(G178,[1]Tabulka!$B$4:$C$239,2,0)))</f>
        <v xml:space="preserve">3C - 
</v>
      </c>
      <c r="U178" s="171"/>
      <c r="V178" s="172"/>
      <c r="W178" s="173"/>
      <c r="X178" s="174"/>
      <c r="Y178" s="175"/>
      <c r="Z178" s="174"/>
      <c r="AA178" s="175"/>
      <c r="AB178" s="177" t="s">
        <v>5</v>
      </c>
      <c r="AC178" s="53" t="str">
        <f t="shared" si="19"/>
        <v>D44</v>
      </c>
      <c r="AD178" s="54">
        <f>COUNTIF($AB$3:$AB178,AB178)</f>
        <v>44</v>
      </c>
      <c r="AE178" s="55">
        <f>IF(AD178=1,'[1]pravidla turnaje'!$C$60,VLOOKUP(CONCATENATE(AB178,AD178-1),$AC$2:$AF177,3,0)+VLOOKUP(CONCATENATE(AB178,AD178-1),$AC$2:$AF177,4,0))</f>
        <v>0.69444444444444342</v>
      </c>
      <c r="AF178" s="56">
        <f>IF($E178="",('[1]pravidla turnaje'!#REF!/24/60),(VLOOKUP("x",'[1]pravidla turnaje'!$A$31:$D$58,4,0)/60/24))</f>
        <v>6.9444444444444441E-3</v>
      </c>
    </row>
    <row r="179" spans="1:33" ht="33.75" customHeight="1" x14ac:dyDescent="0.25">
      <c r="A179" s="38">
        <f t="shared" ref="A179:B210" si="32">IFERROR(FLOOR(F179,10),0)</f>
        <v>0</v>
      </c>
      <c r="B179" s="38">
        <f t="shared" si="32"/>
        <v>0</v>
      </c>
      <c r="C179" s="38">
        <f t="shared" si="27"/>
        <v>0</v>
      </c>
      <c r="D179" s="39" t="str">
        <f t="shared" si="30"/>
        <v>P09</v>
      </c>
      <c r="E179" s="40" t="str">
        <f t="shared" si="22"/>
        <v>N</v>
      </c>
      <c r="F179" s="134" t="str">
        <f>IFERROR(IF(LEN(J179)&lt;5,VLOOKUP(J179,[1]Tabulka!$X$4:$Z$239,2,0),IF(VLOOKUP(RIGHT(J179,3),$D$171:$O179,2,0)="N","",IF(LEFT(J179,SEARCH(" ",J179,1)-1)="vítěz",IF(VLOOKUP(RIGHT(J179,3),$D$171:$O179,2,0)="D",VLOOKUP(RIGHT(J179,3),$D$171:$O179,3,0),VLOOKUP(RIGHT(J179,3),$D$171:$O179,4,0)),IF(VLOOKUP(RIGHT(J179,3),$D$171:$O179,2,0)="H",VLOOKUP(RIGHT(J179,3),$D$171:$O179,3,0),VLOOKUP(RIGHT(J179,3),$D$171:$O179,4,0))))),"")</f>
        <v/>
      </c>
      <c r="G179" s="134" t="str">
        <f>IFERROR(IF(LEN(K179)&lt;5,VLOOKUP(K179,[1]Tabulka!$X$4:$Z$239,2,0),IF(VLOOKUP(RIGHT(K179,3),$D$171:$O179,2,0)="N","",IF(LEFT(K179,SEARCH(" ",K179,1)-1)="vítěz",IF(VLOOKUP(RIGHT(K179,3),$D$171:$O179,2,0)="D",VLOOKUP(RIGHT(K179,3),$D$171:$O179,3,0),VLOOKUP(RIGHT(K179,3),$D$171:$O179,4,0)),IF(VLOOKUP(RIGHT(K179,3),$D$171:$O179,2,0)="H",VLOOKUP(RIGHT(K179,3),$D$171:$O179,3,0),VLOOKUP(RIGHT(K179,3),$D$171:$O179,4,0))))),"")</f>
        <v/>
      </c>
      <c r="H179" s="42" t="str">
        <f t="shared" si="31"/>
        <v/>
      </c>
      <c r="I179" s="39" t="str">
        <f t="shared" si="31"/>
        <v/>
      </c>
      <c r="J179" s="150" t="s">
        <v>226</v>
      </c>
      <c r="K179" s="151" t="s">
        <v>227</v>
      </c>
      <c r="L179" s="42">
        <f>IF($E179="N",'[1]pravidla turnaje'!$A$6,IF($H179&gt;$I179,IF(OR($W179="PP",W179="SN"),'[1]pravidla turnaje'!$A$3,'[1]pravidla turnaje'!$A$2),IF($H179&lt;$I179,IF(OR($W179="PP",W179="SN"),'[1]pravidla turnaje'!$A$5,'[1]pravidla turnaje'!$A$6),'[1]pravidla turnaje'!$A$4)))</f>
        <v>0</v>
      </c>
      <c r="M179" s="39">
        <f>IF($E179="N",'[1]pravidla turnaje'!$A$6,IF($H179&lt;$I179,IF(OR($W179="PP",$W179="SN"),'[1]pravidla turnaje'!$A$3,'[1]pravidla turnaje'!$A$2),IF($H179&gt;$I179,IF(OR($W179="PP",$W179="SN"),'[1]pravidla turnaje'!$A$5,'[1]pravidla turnaje'!$A$6),'[1]pravidla turnaje'!$A$4)))</f>
        <v>0</v>
      </c>
      <c r="N179" s="137"/>
      <c r="O179" s="138"/>
      <c r="P179" s="139" t="s">
        <v>203</v>
      </c>
      <c r="Q179" s="140" t="str">
        <f t="shared" si="23"/>
        <v>16:50 - 17:00</v>
      </c>
      <c r="R179" s="140" t="s">
        <v>228</v>
      </c>
      <c r="S179" s="141" t="str">
        <f>CONCATENATE(J179,IF(LEN(J179)=2,"","/"),IF(OR(LEN(J179)=2,F179=""),"",VLOOKUP(F179,[1]Tabulka!$B$4:$X$239,23,0))," - ",CHAR(10),IF(F179="","",VLOOKUP(F179,[1]Tabulka!$B$4:$C$239,2,0)))</f>
        <v xml:space="preserve">1E - 
</v>
      </c>
      <c r="T179" s="141" t="str">
        <f>CONCATENATE(K179,IF(LEN(K179)=2,"","/"),IF(OR(LEN(K179)=2,G179=""),"",VLOOKUP(G179,[1]Tabulka!$B$4:$X$239,23,0))," - ",CHAR(10),IF(G179="","",VLOOKUP(G179,[1]Tabulka!$B$4:$C$239,2,0)))</f>
        <v xml:space="preserve">4F - 
</v>
      </c>
      <c r="U179" s="142"/>
      <c r="V179" s="143"/>
      <c r="W179" s="144"/>
      <c r="X179" s="145"/>
      <c r="Y179" s="146"/>
      <c r="Z179" s="145"/>
      <c r="AA179" s="146"/>
      <c r="AB179" s="147" t="s">
        <v>31</v>
      </c>
      <c r="AC179" s="53" t="str">
        <f t="shared" si="19"/>
        <v>A45</v>
      </c>
      <c r="AD179" s="54">
        <f>COUNTIF($AB$3:$AB179,AB179)</f>
        <v>45</v>
      </c>
      <c r="AE179" s="55">
        <f>IF(AD179=1,'[1]pravidla turnaje'!$C$60,VLOOKUP(CONCATENATE(AB179,AD179-1),$AC$2:$AF178,3,0)+VLOOKUP(CONCATENATE(AB179,AD179-1),$AC$2:$AF178,4,0))</f>
        <v>0.70138888888888784</v>
      </c>
      <c r="AF179" s="56">
        <f>IF($E179="",('[1]pravidla turnaje'!#REF!/24/60),(VLOOKUP("x",'[1]pravidla turnaje'!$A$31:$D$58,4,0)/60/24))</f>
        <v>6.9444444444444441E-3</v>
      </c>
    </row>
    <row r="180" spans="1:33" ht="33.75" customHeight="1" x14ac:dyDescent="0.25">
      <c r="A180" s="38">
        <f t="shared" si="32"/>
        <v>0</v>
      </c>
      <c r="B180" s="38">
        <f t="shared" si="32"/>
        <v>0</v>
      </c>
      <c r="C180" s="38">
        <f t="shared" si="27"/>
        <v>0</v>
      </c>
      <c r="D180" s="39" t="str">
        <f t="shared" si="30"/>
        <v>P10</v>
      </c>
      <c r="E180" s="40" t="str">
        <f t="shared" si="22"/>
        <v>N</v>
      </c>
      <c r="F180" s="149" t="str">
        <f>IFERROR(IF(LEN(J180)&lt;5,VLOOKUP(J180,[1]Tabulka!$X$4:$Z$239,2,0),IF(VLOOKUP(RIGHT(J180,3),$D$171:$O180,2,0)="N","",IF(LEFT(J180,SEARCH(" ",J180,1)-1)="vítěz",IF(VLOOKUP(RIGHT(J180,3),$D$171:$O180,2,0)="D",VLOOKUP(RIGHT(J180,3),$D$171:$O180,3,0),VLOOKUP(RIGHT(J180,3),$D$171:$O180,4,0)),IF(VLOOKUP(RIGHT(J180,3),$D$171:$O180,2,0)="H",VLOOKUP(RIGHT(J180,3),$D$171:$O180,3,0),VLOOKUP(RIGHT(J180,3),$D$171:$O180,4,0))))),"")</f>
        <v/>
      </c>
      <c r="G180" s="149" t="str">
        <f>IFERROR(IF(LEN(K180)&lt;5,VLOOKUP(K180,[1]Tabulka!$X$4:$Z$239,2,0),IF(VLOOKUP(RIGHT(K180,3),$D$171:$O180,2,0)="N","",IF(LEFT(K180,SEARCH(" ",K180,1)-1)="vítěz",IF(VLOOKUP(RIGHT(K180,3),$D$171:$O180,2,0)="D",VLOOKUP(RIGHT(K180,3),$D$171:$O180,3,0),VLOOKUP(RIGHT(K180,3),$D$171:$O180,4,0)),IF(VLOOKUP(RIGHT(K180,3),$D$171:$O180,2,0)="H",VLOOKUP(RIGHT(K180,3),$D$171:$O180,3,0),VLOOKUP(RIGHT(K180,3),$D$171:$O180,4,0))))),"")</f>
        <v/>
      </c>
      <c r="H180" s="42" t="str">
        <f t="shared" si="31"/>
        <v/>
      </c>
      <c r="I180" s="39" t="str">
        <f t="shared" si="31"/>
        <v/>
      </c>
      <c r="J180" s="150" t="s">
        <v>229</v>
      </c>
      <c r="K180" s="151" t="s">
        <v>230</v>
      </c>
      <c r="L180" s="42">
        <f>IF($E180="N",'[1]pravidla turnaje'!$A$6,IF($H180&gt;$I180,IF(OR($W180="PP",W180="SN"),'[1]pravidla turnaje'!$A$3,'[1]pravidla turnaje'!$A$2),IF($H180&lt;$I180,IF(OR($W180="PP",W180="SN"),'[1]pravidla turnaje'!$A$5,'[1]pravidla turnaje'!$A$6),'[1]pravidla turnaje'!$A$4)))</f>
        <v>0</v>
      </c>
      <c r="M180" s="39">
        <f>IF($E180="N",'[1]pravidla turnaje'!$A$6,IF($H180&lt;$I180,IF(OR($W180="PP",$W180="SN"),'[1]pravidla turnaje'!$A$3,'[1]pravidla turnaje'!$A$2),IF($H180&gt;$I180,IF(OR($W180="PP",$W180="SN"),'[1]pravidla turnaje'!$A$5,'[1]pravidla turnaje'!$A$6),'[1]pravidla turnaje'!$A$4)))</f>
        <v>0</v>
      </c>
      <c r="N180" s="152"/>
      <c r="O180" s="153"/>
      <c r="P180" s="53" t="s">
        <v>203</v>
      </c>
      <c r="Q180" s="154" t="str">
        <f t="shared" si="23"/>
        <v>16:50 - 17:00</v>
      </c>
      <c r="R180" s="154" t="s">
        <v>231</v>
      </c>
      <c r="S180" s="155" t="str">
        <f>CONCATENATE(J180,IF(LEN(J180)=2,"","/"),IF(OR(LEN(J180)=2,F180=""),"",VLOOKUP(F180,[1]Tabulka!$B$4:$X$239,23,0))," - ",CHAR(10),IF(F180="","",VLOOKUP(F180,[1]Tabulka!$B$4:$C$239,2,0)))</f>
        <v xml:space="preserve">1F - 
</v>
      </c>
      <c r="T180" s="155" t="str">
        <f>CONCATENATE(K180,IF(LEN(K180)=2,"","/"),IF(OR(LEN(K180)=2,G180=""),"",VLOOKUP(G180,[1]Tabulka!$B$4:$X$239,23,0))," - ",CHAR(10),IF(G180="","",VLOOKUP(G180,[1]Tabulka!$B$4:$C$239,2,0)))</f>
        <v xml:space="preserve">4E - 
</v>
      </c>
      <c r="U180" s="156"/>
      <c r="V180" s="157"/>
      <c r="W180" s="158"/>
      <c r="X180" s="159"/>
      <c r="Y180" s="160"/>
      <c r="Z180" s="159"/>
      <c r="AA180" s="160"/>
      <c r="AB180" s="161" t="s">
        <v>33</v>
      </c>
      <c r="AC180" s="53" t="str">
        <f t="shared" si="19"/>
        <v>B45</v>
      </c>
      <c r="AD180" s="54">
        <f>COUNTIF($AB$3:$AB180,AB180)</f>
        <v>45</v>
      </c>
      <c r="AE180" s="55">
        <f>IF(AD180=1,'[1]pravidla turnaje'!$C$60,VLOOKUP(CONCATENATE(AB180,AD180-1),$AC$2:$AF179,3,0)+VLOOKUP(CONCATENATE(AB180,AD180-1),$AC$2:$AF179,4,0))</f>
        <v>0.70138888888888784</v>
      </c>
      <c r="AF180" s="56">
        <f>IF($E180="",('[1]pravidla turnaje'!#REF!/24/60),(VLOOKUP("x",'[1]pravidla turnaje'!$A$31:$D$58,4,0)/60/24))</f>
        <v>6.9444444444444441E-3</v>
      </c>
    </row>
    <row r="181" spans="1:33" ht="33.75" customHeight="1" x14ac:dyDescent="0.25">
      <c r="A181" s="38">
        <f t="shared" si="32"/>
        <v>0</v>
      </c>
      <c r="B181" s="38">
        <f t="shared" si="32"/>
        <v>0</v>
      </c>
      <c r="C181" s="38">
        <f t="shared" si="27"/>
        <v>0</v>
      </c>
      <c r="D181" s="39" t="str">
        <f t="shared" si="30"/>
        <v>P11</v>
      </c>
      <c r="E181" s="40" t="str">
        <f t="shared" si="22"/>
        <v>N</v>
      </c>
      <c r="F181" s="149" t="str">
        <f>IFERROR(IF(LEN(J181)&lt;5,VLOOKUP(J181,[1]Tabulka!$X$4:$Z$239,2,0),IF(VLOOKUP(RIGHT(J181,3),$D$171:$O181,2,0)="N","",IF(LEFT(J181,SEARCH(" ",J181,1)-1)="vítěz",IF(VLOOKUP(RIGHT(J181,3),$D$171:$O181,2,0)="D",VLOOKUP(RIGHT(J181,3),$D$171:$O181,3,0),VLOOKUP(RIGHT(J181,3),$D$171:$O181,4,0)),IF(VLOOKUP(RIGHT(J181,3),$D$171:$O181,2,0)="H",VLOOKUP(RIGHT(J181,3),$D$171:$O181,3,0),VLOOKUP(RIGHT(J181,3),$D$171:$O181,4,0))))),"")</f>
        <v/>
      </c>
      <c r="G181" s="149" t="str">
        <f>IFERROR(IF(LEN(K181)&lt;5,VLOOKUP(K181,[1]Tabulka!$X$4:$Z$239,2,0),IF(VLOOKUP(RIGHT(K181,3),$D$171:$O181,2,0)="N","",IF(LEFT(K181,SEARCH(" ",K181,1)-1)="vítěz",IF(VLOOKUP(RIGHT(K181,3),$D$171:$O181,2,0)="D",VLOOKUP(RIGHT(K181,3),$D$171:$O181,3,0),VLOOKUP(RIGHT(K181,3),$D$171:$O181,4,0)),IF(VLOOKUP(RIGHT(K181,3),$D$171:$O181,2,0)="H",VLOOKUP(RIGHT(K181,3),$D$171:$O181,3,0),VLOOKUP(RIGHT(K181,3),$D$171:$O181,4,0))))),"")</f>
        <v/>
      </c>
      <c r="H181" s="42" t="str">
        <f t="shared" si="31"/>
        <v/>
      </c>
      <c r="I181" s="39" t="str">
        <f t="shared" si="31"/>
        <v/>
      </c>
      <c r="J181" s="150" t="s">
        <v>232</v>
      </c>
      <c r="K181" s="151" t="s">
        <v>233</v>
      </c>
      <c r="L181" s="42">
        <f>IF($E181="N",'[1]pravidla turnaje'!$A$6,IF($H181&gt;$I181,IF(OR($W181="PP",W181="SN"),'[1]pravidla turnaje'!$A$3,'[1]pravidla turnaje'!$A$2),IF($H181&lt;$I181,IF(OR($W181="PP",W181="SN"),'[1]pravidla turnaje'!$A$5,'[1]pravidla turnaje'!$A$6),'[1]pravidla turnaje'!$A$4)))</f>
        <v>0</v>
      </c>
      <c r="M181" s="39">
        <f>IF($E181="N",'[1]pravidla turnaje'!$A$6,IF($H181&lt;$I181,IF(OR($W181="PP",$W181="SN"),'[1]pravidla turnaje'!$A$3,'[1]pravidla turnaje'!$A$2),IF($H181&gt;$I181,IF(OR($W181="PP",$W181="SN"),'[1]pravidla turnaje'!$A$5,'[1]pravidla turnaje'!$A$6),'[1]pravidla turnaje'!$A$4)))</f>
        <v>0</v>
      </c>
      <c r="N181" s="152"/>
      <c r="O181" s="153"/>
      <c r="P181" s="53" t="s">
        <v>203</v>
      </c>
      <c r="Q181" s="154" t="str">
        <f t="shared" si="23"/>
        <v>16:50 - 17:00</v>
      </c>
      <c r="R181" s="154" t="s">
        <v>234</v>
      </c>
      <c r="S181" s="155" t="str">
        <f>CONCATENATE(J181,IF(LEN(J181)=2,"","/"),IF(OR(LEN(J181)=2,F181=""),"",VLOOKUP(F181,[1]Tabulka!$B$4:$X$239,23,0))," - ",CHAR(10),IF(F181="","",VLOOKUP(F181,[1]Tabulka!$B$4:$C$239,2,0)))</f>
        <v xml:space="preserve">2E - 
</v>
      </c>
      <c r="T181" s="155" t="str">
        <f>CONCATENATE(K181,IF(LEN(K181)=2,"","/"),IF(OR(LEN(K181)=2,G181=""),"",VLOOKUP(G181,[1]Tabulka!$B$4:$X$239,23,0))," - ",CHAR(10),IF(G181="","",VLOOKUP(G181,[1]Tabulka!$B$4:$C$239,2,0)))</f>
        <v xml:space="preserve">3F - 
</v>
      </c>
      <c r="U181" s="156"/>
      <c r="V181" s="157"/>
      <c r="W181" s="158"/>
      <c r="X181" s="159"/>
      <c r="Y181" s="160"/>
      <c r="Z181" s="159"/>
      <c r="AA181" s="160"/>
      <c r="AB181" s="161" t="s">
        <v>35</v>
      </c>
      <c r="AC181" s="53" t="str">
        <f t="shared" si="19"/>
        <v>C45</v>
      </c>
      <c r="AD181" s="54">
        <f>COUNTIF($AB$3:$AB181,AB181)</f>
        <v>45</v>
      </c>
      <c r="AE181" s="55">
        <f>IF(AD181=1,'[1]pravidla turnaje'!$C$60,VLOOKUP(CONCATENATE(AB181,AD181-1),$AC$2:$AF180,3,0)+VLOOKUP(CONCATENATE(AB181,AD181-1),$AC$2:$AF180,4,0))</f>
        <v>0.70138888888888784</v>
      </c>
      <c r="AF181" s="56">
        <f>IF($E181="",('[1]pravidla turnaje'!#REF!/24/60),(VLOOKUP("x",'[1]pravidla turnaje'!$A$31:$D$58,4,0)/60/24))</f>
        <v>6.9444444444444441E-3</v>
      </c>
    </row>
    <row r="182" spans="1:33" ht="33.75" customHeight="1" x14ac:dyDescent="0.25">
      <c r="A182" s="162">
        <f t="shared" si="32"/>
        <v>0</v>
      </c>
      <c r="B182" s="162">
        <f t="shared" si="32"/>
        <v>0</v>
      </c>
      <c r="C182" s="162">
        <f t="shared" si="27"/>
        <v>0</v>
      </c>
      <c r="D182" s="163" t="str">
        <f t="shared" si="30"/>
        <v>P12</v>
      </c>
      <c r="E182" s="164" t="str">
        <f t="shared" si="22"/>
        <v>N</v>
      </c>
      <c r="F182" s="149" t="str">
        <f>IFERROR(IF(LEN(J182)&lt;5,VLOOKUP(J182,[1]Tabulka!$X$4:$Z$239,2,0),IF(VLOOKUP(RIGHT(J182,3),$D$171:$O182,2,0)="N","",IF(LEFT(J182,SEARCH(" ",J182,1)-1)="vítěz",IF(VLOOKUP(RIGHT(J182,3),$D$171:$O182,2,0)="D",VLOOKUP(RIGHT(J182,3),$D$171:$O182,3,0),VLOOKUP(RIGHT(J182,3),$D$171:$O182,4,0)),IF(VLOOKUP(RIGHT(J182,3),$D$171:$O182,2,0)="H",VLOOKUP(RIGHT(J182,3),$D$171:$O182,3,0),VLOOKUP(RIGHT(J182,3),$D$171:$O182,4,0))))),"")</f>
        <v/>
      </c>
      <c r="G182" s="149" t="str">
        <f>IFERROR(IF(LEN(K182)&lt;5,VLOOKUP(K182,[1]Tabulka!$X$4:$Z$239,2,0),IF(VLOOKUP(RIGHT(K182,3),$D$171:$O182,2,0)="N","",IF(LEFT(K182,SEARCH(" ",K182,1)-1)="vítěz",IF(VLOOKUP(RIGHT(K182,3),$D$171:$O182,2,0)="D",VLOOKUP(RIGHT(K182,3),$D$171:$O182,3,0),VLOOKUP(RIGHT(K182,3),$D$171:$O182,4,0)),IF(VLOOKUP(RIGHT(K182,3),$D$171:$O182,2,0)="H",VLOOKUP(RIGHT(K182,3),$D$171:$O182,3,0),VLOOKUP(RIGHT(K182,3),$D$171:$O182,4,0))))),"")</f>
        <v/>
      </c>
      <c r="H182" s="165" t="str">
        <f t="shared" si="31"/>
        <v/>
      </c>
      <c r="I182" s="163" t="str">
        <f t="shared" si="31"/>
        <v/>
      </c>
      <c r="J182" s="150" t="s">
        <v>235</v>
      </c>
      <c r="K182" s="151" t="s">
        <v>236</v>
      </c>
      <c r="L182" s="165">
        <f>IF($E182="N",'[1]pravidla turnaje'!$A$6,IF($H182&gt;$I182,IF(OR($W182="PP",W182="SN"),'[1]pravidla turnaje'!$A$3,'[1]pravidla turnaje'!$A$2),IF($H182&lt;$I182,IF(OR($W182="PP",W182="SN"),'[1]pravidla turnaje'!$A$5,'[1]pravidla turnaje'!$A$6),'[1]pravidla turnaje'!$A$4)))</f>
        <v>0</v>
      </c>
      <c r="M182" s="163">
        <f>IF($E182="N",'[1]pravidla turnaje'!$A$6,IF($H182&lt;$I182,IF(OR($W182="PP",$W182="SN"),'[1]pravidla turnaje'!$A$3,'[1]pravidla turnaje'!$A$2),IF($H182&gt;$I182,IF(OR($W182="PP",$W182="SN"),'[1]pravidla turnaje'!$A$5,'[1]pravidla turnaje'!$A$6),'[1]pravidla turnaje'!$A$4)))</f>
        <v>0</v>
      </c>
      <c r="N182" s="166"/>
      <c r="O182" s="167"/>
      <c r="P182" s="168" t="s">
        <v>203</v>
      </c>
      <c r="Q182" s="169" t="str">
        <f t="shared" si="23"/>
        <v>16:50 - 17:00</v>
      </c>
      <c r="R182" s="169" t="s">
        <v>237</v>
      </c>
      <c r="S182" s="170" t="str">
        <f>CONCATENATE(J182,IF(LEN(J182)=2,"","/"),IF(OR(LEN(J182)=2,F182=""),"",VLOOKUP(F182,[1]Tabulka!$B$4:$X$239,23,0))," - ",CHAR(10),IF(F182="","",VLOOKUP(F182,[1]Tabulka!$B$4:$C$239,2,0)))</f>
        <v xml:space="preserve">2F - 
</v>
      </c>
      <c r="T182" s="170" t="str">
        <f>CONCATENATE(K182,IF(LEN(K182)=2,"","/"),IF(OR(LEN(K182)=2,G182=""),"",VLOOKUP(G182,[1]Tabulka!$B$4:$X$239,23,0))," - ",CHAR(10),IF(G182="","",VLOOKUP(G182,[1]Tabulka!$B$4:$C$239,2,0)))</f>
        <v xml:space="preserve">3E - 
</v>
      </c>
      <c r="U182" s="171"/>
      <c r="V182" s="172"/>
      <c r="W182" s="173"/>
      <c r="X182" s="174"/>
      <c r="Y182" s="175"/>
      <c r="Z182" s="174"/>
      <c r="AA182" s="175"/>
      <c r="AB182" s="177" t="s">
        <v>5</v>
      </c>
      <c r="AC182" s="53" t="str">
        <f t="shared" si="19"/>
        <v>D45</v>
      </c>
      <c r="AD182" s="54">
        <f>COUNTIF($AB$3:$AB182,AB182)</f>
        <v>45</v>
      </c>
      <c r="AE182" s="55">
        <f>IF(AD182=1,'[1]pravidla turnaje'!$C$60,VLOOKUP(CONCATENATE(AB182,AD182-1),$AC$2:$AF181,3,0)+VLOOKUP(CONCATENATE(AB182,AD182-1),$AC$2:$AF181,4,0))</f>
        <v>0.70138888888888784</v>
      </c>
      <c r="AF182" s="56">
        <f>IF($E182="",('[1]pravidla turnaje'!#REF!/24/60),(VLOOKUP("x",'[1]pravidla turnaje'!$A$31:$D$58,4,0)/60/24))</f>
        <v>6.9444444444444441E-3</v>
      </c>
    </row>
    <row r="183" spans="1:33" ht="33.75" customHeight="1" x14ac:dyDescent="0.25">
      <c r="A183" s="38">
        <f t="shared" si="32"/>
        <v>0</v>
      </c>
      <c r="B183" s="38">
        <f t="shared" si="32"/>
        <v>0</v>
      </c>
      <c r="C183" s="38">
        <f t="shared" si="27"/>
        <v>0</v>
      </c>
      <c r="D183" s="39" t="str">
        <f>R183</f>
        <v>P13</v>
      </c>
      <c r="E183" s="40" t="str">
        <f>IF(AND(ISNUMBER(U183),ISNUMBER(V183)),IF(U183&gt;V183,"D",IF(U183&lt;V183,"H","R")),"N")</f>
        <v>N</v>
      </c>
      <c r="F183" s="134" t="str">
        <f>IFERROR(IF(LEN(J183)&lt;5,VLOOKUP(J183,[1]Tabulka!$X$4:$Z$239,2,0),IF(VLOOKUP(RIGHT(J183,3),$D$171:$O183,2,0)="N","",IF(LEFT(J183,SEARCH(" ",J183,1)-1)="vítěz",IF(VLOOKUP(RIGHT(J183,3),$D$171:$O183,2,0)="D",VLOOKUP(RIGHT(J183,3),$D$171:$O183,3,0),VLOOKUP(RIGHT(J183,3),$D$171:$O183,4,0)),IF(VLOOKUP(RIGHT(J183,3),$D$171:$O183,2,0)="H",VLOOKUP(RIGHT(J183,3),$D$171:$O183,3,0),VLOOKUP(RIGHT(J183,3),$D$171:$O183,4,0))))),"")</f>
        <v/>
      </c>
      <c r="G183" s="134" t="str">
        <f>IFERROR(IF(LEN(K183)&lt;5,VLOOKUP(K183,[1]Tabulka!$X$4:$Z$239,2,0),IF(VLOOKUP(RIGHT(K183,3),$D$171:$O183,2,0)="N","",IF(LEFT(K183,SEARCH(" ",K183,1)-1)="vítěz",IF(VLOOKUP(RIGHT(K183,3),$D$171:$O183,2,0)="D",VLOOKUP(RIGHT(K183,3),$D$171:$O183,3,0),VLOOKUP(RIGHT(K183,3),$D$171:$O183,4,0)),IF(VLOOKUP(RIGHT(K183,3),$D$171:$O183,2,0)="H",VLOOKUP(RIGHT(K183,3),$D$171:$O183,3,0),VLOOKUP(RIGHT(K183,3),$D$171:$O183,4,0))))),"")</f>
        <v/>
      </c>
      <c r="H183" s="42" t="str">
        <f t="shared" si="31"/>
        <v/>
      </c>
      <c r="I183" s="39" t="str">
        <f t="shared" si="31"/>
        <v/>
      </c>
      <c r="J183" s="150" t="s">
        <v>238</v>
      </c>
      <c r="K183" s="151" t="s">
        <v>239</v>
      </c>
      <c r="L183" s="42">
        <f>IF($E183="N",'[1]pravidla turnaje'!$A$6,IF($H183&gt;$I183,IF(OR($W183="PP",W183="SN"),'[1]pravidla turnaje'!$A$3,'[1]pravidla turnaje'!$A$2),IF($H183&lt;$I183,IF(OR($W183="PP",W183="SN"),'[1]pravidla turnaje'!$A$5,'[1]pravidla turnaje'!$A$6),'[1]pravidla turnaje'!$A$4)))</f>
        <v>0</v>
      </c>
      <c r="M183" s="39">
        <f>IF($E183="N",'[1]pravidla turnaje'!$A$6,IF($H183&lt;$I183,IF(OR($W183="PP",$W183="SN"),'[1]pravidla turnaje'!$A$3,'[1]pravidla turnaje'!$A$2),IF($H183&gt;$I183,IF(OR($W183="PP",$W183="SN"),'[1]pravidla turnaje'!$A$5,'[1]pravidla turnaje'!$A$6),'[1]pravidla turnaje'!$A$4)))</f>
        <v>0</v>
      </c>
      <c r="N183" s="137"/>
      <c r="O183" s="138"/>
      <c r="P183" s="139" t="s">
        <v>203</v>
      </c>
      <c r="Q183" s="140" t="str">
        <f t="shared" si="23"/>
        <v>17:00 - 17:10</v>
      </c>
      <c r="R183" s="140" t="s">
        <v>240</v>
      </c>
      <c r="S183" s="141" t="str">
        <f>CONCATENATE(J183,IF(LEN(J183)=2,"","/"),IF(OR(LEN(J183)=2,F183=""),"",VLOOKUP(F183,[1]Tabulka!$B$4:$X$239,23,0))," - ",CHAR(10),IF(F183="","",VLOOKUP(F183,[1]Tabulka!$B$4:$C$239,2,0)))</f>
        <v xml:space="preserve">1G - 
</v>
      </c>
      <c r="T183" s="141" t="str">
        <f>CONCATENATE(K183,IF(LEN(K183)=2,"","/"),IF(OR(LEN(K183)=2,G183=""),"",VLOOKUP(G183,[1]Tabulka!$B$4:$X$239,23,0))," - ",CHAR(10),IF(G183="","",VLOOKUP(G183,[1]Tabulka!$B$4:$C$239,2,0)))</f>
        <v xml:space="preserve">4H - 
</v>
      </c>
      <c r="U183" s="142"/>
      <c r="V183" s="143"/>
      <c r="W183" s="144"/>
      <c r="X183" s="145"/>
      <c r="Y183" s="146"/>
      <c r="Z183" s="145"/>
      <c r="AA183" s="146"/>
      <c r="AB183" s="147" t="s">
        <v>31</v>
      </c>
      <c r="AC183" s="53" t="str">
        <f t="shared" si="19"/>
        <v>A46</v>
      </c>
      <c r="AD183" s="54">
        <f>COUNTIF($AB$3:$AB183,AB183)</f>
        <v>46</v>
      </c>
      <c r="AE183" s="55">
        <f>IF(AD183=1,'[1]pravidla turnaje'!$C$60,VLOOKUP(CONCATENATE(AB183,AD183-1),$AC$2:$AF182,3,0)+VLOOKUP(CONCATENATE(AB183,AD183-1),$AC$2:$AF182,4,0))</f>
        <v>0.70833333333333226</v>
      </c>
      <c r="AF183" s="56">
        <f>IF($E183="",('[1]pravidla turnaje'!#REF!/24/60),(VLOOKUP("x",'[1]pravidla turnaje'!$A$31:$D$58,4,0)/60/24))</f>
        <v>6.9444444444444441E-3</v>
      </c>
    </row>
    <row r="184" spans="1:33" ht="33.75" customHeight="1" x14ac:dyDescent="0.25">
      <c r="A184" s="38">
        <f t="shared" si="32"/>
        <v>0</v>
      </c>
      <c r="B184" s="38">
        <f t="shared" si="32"/>
        <v>0</v>
      </c>
      <c r="C184" s="38">
        <f t="shared" si="27"/>
        <v>0</v>
      </c>
      <c r="D184" s="39" t="str">
        <f t="shared" ref="D184:D187" si="33">R184</f>
        <v>P14</v>
      </c>
      <c r="E184" s="40" t="str">
        <f t="shared" ref="E184:E202" si="34">IF(AND(ISNUMBER(U184),ISNUMBER(V184)),IF(U184&gt;V184,"D",IF(U184&lt;V184,"H","R")),"N")</f>
        <v>N</v>
      </c>
      <c r="F184" s="149" t="str">
        <f>IFERROR(IF(LEN(J184)&lt;5,VLOOKUP(J184,[1]Tabulka!$X$4:$Z$239,2,0),IF(VLOOKUP(RIGHT(J184,3),$D$171:$O184,2,0)="N","",IF(LEFT(J184,SEARCH(" ",J184,1)-1)="vítěz",IF(VLOOKUP(RIGHT(J184,3),$D$171:$O184,2,0)="D",VLOOKUP(RIGHT(J184,3),$D$171:$O184,3,0),VLOOKUP(RIGHT(J184,3),$D$171:$O184,4,0)),IF(VLOOKUP(RIGHT(J184,3),$D$171:$O184,2,0)="H",VLOOKUP(RIGHT(J184,3),$D$171:$O184,3,0),VLOOKUP(RIGHT(J184,3),$D$171:$O184,4,0))))),"")</f>
        <v/>
      </c>
      <c r="G184" s="149" t="str">
        <f>IFERROR(IF(LEN(K184)&lt;5,VLOOKUP(K184,[1]Tabulka!$X$4:$Z$239,2,0),IF(VLOOKUP(RIGHT(K184,3),$D$171:$O184,2,0)="N","",IF(LEFT(K184,SEARCH(" ",K184,1)-1)="vítěz",IF(VLOOKUP(RIGHT(K184,3),$D$171:$O184,2,0)="D",VLOOKUP(RIGHT(K184,3),$D$171:$O184,3,0),VLOOKUP(RIGHT(K184,3),$D$171:$O184,4,0)),IF(VLOOKUP(RIGHT(K184,3),$D$171:$O184,2,0)="H",VLOOKUP(RIGHT(K184,3),$D$171:$O184,3,0),VLOOKUP(RIGHT(K184,3),$D$171:$O184,4,0))))),"")</f>
        <v/>
      </c>
      <c r="H184" s="42" t="str">
        <f t="shared" si="31"/>
        <v/>
      </c>
      <c r="I184" s="39" t="str">
        <f t="shared" si="31"/>
        <v/>
      </c>
      <c r="J184" s="150" t="s">
        <v>241</v>
      </c>
      <c r="K184" s="151" t="s">
        <v>242</v>
      </c>
      <c r="L184" s="42">
        <f>IF($E184="N",'[1]pravidla turnaje'!$A$6,IF($H184&gt;$I184,IF(OR($W184="PP",W184="SN"),'[1]pravidla turnaje'!$A$3,'[1]pravidla turnaje'!$A$2),IF($H184&lt;$I184,IF(OR($W184="PP",W184="SN"),'[1]pravidla turnaje'!$A$5,'[1]pravidla turnaje'!$A$6),'[1]pravidla turnaje'!$A$4)))</f>
        <v>0</v>
      </c>
      <c r="M184" s="39">
        <f>IF($E184="N",'[1]pravidla turnaje'!$A$6,IF($H184&lt;$I184,IF(OR($W184="PP",$W184="SN"),'[1]pravidla turnaje'!$A$3,'[1]pravidla turnaje'!$A$2),IF($H184&gt;$I184,IF(OR($W184="PP",$W184="SN"),'[1]pravidla turnaje'!$A$5,'[1]pravidla turnaje'!$A$6),'[1]pravidla turnaje'!$A$4)))</f>
        <v>0</v>
      </c>
      <c r="N184" s="152"/>
      <c r="O184" s="153"/>
      <c r="P184" s="53" t="s">
        <v>203</v>
      </c>
      <c r="Q184" s="154" t="str">
        <f t="shared" si="23"/>
        <v>17:00 - 17:10</v>
      </c>
      <c r="R184" s="154" t="s">
        <v>243</v>
      </c>
      <c r="S184" s="155" t="str">
        <f>CONCATENATE(J184,IF(LEN(J184)=2,"","/"),IF(OR(LEN(J184)=2,F184=""),"",VLOOKUP(F184,[1]Tabulka!$B$4:$X$239,23,0))," - ",CHAR(10),IF(F184="","",VLOOKUP(F184,[1]Tabulka!$B$4:$C$239,2,0)))</f>
        <v xml:space="preserve">1H - 
</v>
      </c>
      <c r="T184" s="155" t="str">
        <f>CONCATENATE(K184,IF(LEN(K184)=2,"","/"),IF(OR(LEN(K184)=2,G184=""),"",VLOOKUP(G184,[1]Tabulka!$B$4:$X$239,23,0))," - ",CHAR(10),IF(G184="","",VLOOKUP(G184,[1]Tabulka!$B$4:$C$239,2,0)))</f>
        <v xml:space="preserve">4G - 
</v>
      </c>
      <c r="U184" s="156"/>
      <c r="V184" s="157"/>
      <c r="W184" s="158"/>
      <c r="X184" s="159"/>
      <c r="Y184" s="160"/>
      <c r="Z184" s="159"/>
      <c r="AA184" s="160"/>
      <c r="AB184" s="161" t="s">
        <v>33</v>
      </c>
      <c r="AC184" s="53" t="str">
        <f t="shared" si="19"/>
        <v>B46</v>
      </c>
      <c r="AD184" s="54">
        <f>COUNTIF($AB$3:$AB184,AB184)</f>
        <v>46</v>
      </c>
      <c r="AE184" s="55">
        <f>IF(AD184=1,'[1]pravidla turnaje'!$C$60,VLOOKUP(CONCATENATE(AB184,AD184-1),$AC$2:$AF183,3,0)+VLOOKUP(CONCATENATE(AB184,AD184-1),$AC$2:$AF183,4,0))</f>
        <v>0.70833333333333226</v>
      </c>
      <c r="AF184" s="56">
        <f>IF($E184="",('[1]pravidla turnaje'!#REF!/24/60),(VLOOKUP("x",'[1]pravidla turnaje'!$A$31:$D$58,4,0)/60/24))</f>
        <v>6.9444444444444441E-3</v>
      </c>
    </row>
    <row r="185" spans="1:33" ht="33.75" customHeight="1" x14ac:dyDescent="0.25">
      <c r="A185" s="38">
        <f t="shared" si="32"/>
        <v>0</v>
      </c>
      <c r="B185" s="38">
        <f t="shared" si="32"/>
        <v>0</v>
      </c>
      <c r="C185" s="38">
        <f t="shared" si="27"/>
        <v>0</v>
      </c>
      <c r="D185" s="39" t="str">
        <f t="shared" si="33"/>
        <v>P15</v>
      </c>
      <c r="E185" s="40" t="str">
        <f t="shared" si="34"/>
        <v>N</v>
      </c>
      <c r="F185" s="149" t="str">
        <f>IFERROR(IF(LEN(J185)&lt;5,VLOOKUP(J185,[1]Tabulka!$X$4:$Z$239,2,0),IF(VLOOKUP(RIGHT(J185,3),$D$171:$O185,2,0)="N","",IF(LEFT(J185,SEARCH(" ",J185,1)-1)="vítěz",IF(VLOOKUP(RIGHT(J185,3),$D$171:$O185,2,0)="D",VLOOKUP(RIGHT(J185,3),$D$171:$O185,3,0),VLOOKUP(RIGHT(J185,3),$D$171:$O185,4,0)),IF(VLOOKUP(RIGHT(J185,3),$D$171:$O185,2,0)="H",VLOOKUP(RIGHT(J185,3),$D$171:$O185,3,0),VLOOKUP(RIGHT(J185,3),$D$171:$O185,4,0))))),"")</f>
        <v/>
      </c>
      <c r="G185" s="149" t="str">
        <f>IFERROR(IF(LEN(K185)&lt;5,VLOOKUP(K185,[1]Tabulka!$X$4:$Z$239,2,0),IF(VLOOKUP(RIGHT(K185,3),$D$171:$O185,2,0)="N","",IF(LEFT(K185,SEARCH(" ",K185,1)-1)="vítěz",IF(VLOOKUP(RIGHT(K185,3),$D$171:$O185,2,0)="D",VLOOKUP(RIGHT(K185,3),$D$171:$O185,3,0),VLOOKUP(RIGHT(K185,3),$D$171:$O185,4,0)),IF(VLOOKUP(RIGHT(K185,3),$D$171:$O185,2,0)="H",VLOOKUP(RIGHT(K185,3),$D$171:$O185,3,0),VLOOKUP(RIGHT(K185,3),$D$171:$O185,4,0))))),"")</f>
        <v/>
      </c>
      <c r="H185" s="42" t="str">
        <f t="shared" si="31"/>
        <v/>
      </c>
      <c r="I185" s="39" t="str">
        <f t="shared" si="31"/>
        <v/>
      </c>
      <c r="J185" s="150" t="s">
        <v>244</v>
      </c>
      <c r="K185" s="151" t="s">
        <v>245</v>
      </c>
      <c r="L185" s="42">
        <f>IF($E185="N",'[1]pravidla turnaje'!$A$6,IF($H185&gt;$I185,IF(OR($W185="PP",W185="SN"),'[1]pravidla turnaje'!$A$3,'[1]pravidla turnaje'!$A$2),IF($H185&lt;$I185,IF(OR($W185="PP",W185="SN"),'[1]pravidla turnaje'!$A$5,'[1]pravidla turnaje'!$A$6),'[1]pravidla turnaje'!$A$4)))</f>
        <v>0</v>
      </c>
      <c r="M185" s="39">
        <f>IF($E185="N",'[1]pravidla turnaje'!$A$6,IF($H185&lt;$I185,IF(OR($W185="PP",$W185="SN"),'[1]pravidla turnaje'!$A$3,'[1]pravidla turnaje'!$A$2),IF($H185&gt;$I185,IF(OR($W185="PP",$W185="SN"),'[1]pravidla turnaje'!$A$5,'[1]pravidla turnaje'!$A$6),'[1]pravidla turnaje'!$A$4)))</f>
        <v>0</v>
      </c>
      <c r="N185" s="152"/>
      <c r="O185" s="153"/>
      <c r="P185" s="53" t="s">
        <v>203</v>
      </c>
      <c r="Q185" s="154" t="str">
        <f t="shared" si="23"/>
        <v>17:00 - 17:10</v>
      </c>
      <c r="R185" s="154" t="s">
        <v>246</v>
      </c>
      <c r="S185" s="155" t="str">
        <f>CONCATENATE(J185,IF(LEN(J185)=2,"","/"),IF(OR(LEN(J185)=2,F185=""),"",VLOOKUP(F185,[1]Tabulka!$B$4:$X$239,23,0))," - ",CHAR(10),IF(F185="","",VLOOKUP(F185,[1]Tabulka!$B$4:$C$239,2,0)))</f>
        <v xml:space="preserve">2G - 
</v>
      </c>
      <c r="T185" s="155" t="str">
        <f>CONCATENATE(K185,IF(LEN(K185)=2,"","/"),IF(OR(LEN(K185)=2,G185=""),"",VLOOKUP(G185,[1]Tabulka!$B$4:$X$239,23,0))," - ",CHAR(10),IF(G185="","",VLOOKUP(G185,[1]Tabulka!$B$4:$C$239,2,0)))</f>
        <v xml:space="preserve">3H - 
</v>
      </c>
      <c r="U185" s="156"/>
      <c r="V185" s="157"/>
      <c r="W185" s="158"/>
      <c r="X185" s="159"/>
      <c r="Y185" s="160"/>
      <c r="Z185" s="159"/>
      <c r="AA185" s="160"/>
      <c r="AB185" s="161" t="s">
        <v>35</v>
      </c>
      <c r="AC185" s="53" t="str">
        <f t="shared" si="19"/>
        <v>C46</v>
      </c>
      <c r="AD185" s="54">
        <f>COUNTIF($AB$3:$AB185,AB185)</f>
        <v>46</v>
      </c>
      <c r="AE185" s="55">
        <f>IF(AD185=1,'[1]pravidla turnaje'!$C$60,VLOOKUP(CONCATENATE(AB185,AD185-1),$AC$2:$AF184,3,0)+VLOOKUP(CONCATENATE(AB185,AD185-1),$AC$2:$AF184,4,0))</f>
        <v>0.70833333333333226</v>
      </c>
      <c r="AF185" s="56">
        <f>IF($E185="",('[1]pravidla turnaje'!#REF!/24/60),(VLOOKUP("x",'[1]pravidla turnaje'!$A$31:$D$58,4,0)/60/24))</f>
        <v>6.9444444444444441E-3</v>
      </c>
    </row>
    <row r="186" spans="1:33" ht="33.75" customHeight="1" thickBot="1" x14ac:dyDescent="0.3">
      <c r="A186" s="114">
        <f t="shared" si="32"/>
        <v>0</v>
      </c>
      <c r="B186" s="114">
        <f t="shared" si="32"/>
        <v>0</v>
      </c>
      <c r="C186" s="114">
        <f t="shared" si="27"/>
        <v>0</v>
      </c>
      <c r="D186" s="178" t="str">
        <f t="shared" si="33"/>
        <v>P16</v>
      </c>
      <c r="E186" s="179" t="str">
        <f t="shared" si="34"/>
        <v>N</v>
      </c>
      <c r="F186" s="180" t="str">
        <f>IFERROR(IF(LEN(J186)&lt;5,VLOOKUP(J186,[1]Tabulka!$X$4:$Z$239,2,0),IF(VLOOKUP(RIGHT(J186,3),$D$171:$O186,2,0)="N","",IF(LEFT(J186,SEARCH(" ",J186,1)-1)="vítěz",IF(VLOOKUP(RIGHT(J186,3),$D$171:$O186,2,0)="D",VLOOKUP(RIGHT(J186,3),$D$171:$O186,3,0),VLOOKUP(RIGHT(J186,3),$D$171:$O186,4,0)),IF(VLOOKUP(RIGHT(J186,3),$D$171:$O186,2,0)="H",VLOOKUP(RIGHT(J186,3),$D$171:$O186,3,0),VLOOKUP(RIGHT(J186,3),$D$171:$O186,4,0))))),"")</f>
        <v/>
      </c>
      <c r="G186" s="180" t="str">
        <f>IFERROR(IF(LEN(K186)&lt;5,VLOOKUP(K186,[1]Tabulka!$X$4:$Z$239,2,0),IF(VLOOKUP(RIGHT(K186,3),$D$171:$O186,2,0)="N","",IF(LEFT(K186,SEARCH(" ",K186,1)-1)="vítěz",IF(VLOOKUP(RIGHT(K186,3),$D$171:$O186,2,0)="D",VLOOKUP(RIGHT(K186,3),$D$171:$O186,3,0),VLOOKUP(RIGHT(K186,3),$D$171:$O186,4,0)),IF(VLOOKUP(RIGHT(K186,3),$D$171:$O186,2,0)="H",VLOOKUP(RIGHT(K186,3),$D$171:$O186,3,0),VLOOKUP(RIGHT(K186,3),$D$171:$O186,4,0))))),"")</f>
        <v/>
      </c>
      <c r="H186" s="181" t="str">
        <f t="shared" si="31"/>
        <v/>
      </c>
      <c r="I186" s="178" t="str">
        <f t="shared" si="31"/>
        <v/>
      </c>
      <c r="J186" s="182" t="s">
        <v>247</v>
      </c>
      <c r="K186" s="183" t="s">
        <v>248</v>
      </c>
      <c r="L186" s="181">
        <f>IF($E186="N",'[1]pravidla turnaje'!$A$6,IF($H186&gt;$I186,IF(OR($W186="PP",W186="SN"),'[1]pravidla turnaje'!$A$3,'[1]pravidla turnaje'!$A$2),IF($H186&lt;$I186,IF(OR($W186="PP",W186="SN"),'[1]pravidla turnaje'!$A$5,'[1]pravidla turnaje'!$A$6),'[1]pravidla turnaje'!$A$4)))</f>
        <v>0</v>
      </c>
      <c r="M186" s="178">
        <f>IF($E186="N",'[1]pravidla turnaje'!$A$6,IF($H186&lt;$I186,IF(OR($W186="PP",$W186="SN"),'[1]pravidla turnaje'!$A$3,'[1]pravidla turnaje'!$A$2),IF($H186&gt;$I186,IF(OR($W186="PP",$W186="SN"),'[1]pravidla turnaje'!$A$5,'[1]pravidla turnaje'!$A$6),'[1]pravidla turnaje'!$A$4)))</f>
        <v>0</v>
      </c>
      <c r="N186" s="184"/>
      <c r="O186" s="185"/>
      <c r="P186" s="186" t="s">
        <v>203</v>
      </c>
      <c r="Q186" s="187" t="str">
        <f t="shared" si="23"/>
        <v>17:00 - 17:10</v>
      </c>
      <c r="R186" s="187" t="s">
        <v>249</v>
      </c>
      <c r="S186" s="188" t="str">
        <f>CONCATENATE(J186,IF(LEN(J186)=2,"","/"),IF(OR(LEN(J186)=2,F186=""),"",VLOOKUP(F186,[1]Tabulka!$B$4:$X$239,23,0))," - ",CHAR(10),IF(F186="","",VLOOKUP(F186,[1]Tabulka!$B$4:$C$239,2,0)))</f>
        <v xml:space="preserve">2H - 
</v>
      </c>
      <c r="T186" s="188" t="str">
        <f>CONCATENATE(K186,IF(LEN(K186)=2,"","/"),IF(OR(LEN(K186)=2,G186=""),"",VLOOKUP(G186,[1]Tabulka!$B$4:$X$239,23,0))," - ",CHAR(10),IF(G186="","",VLOOKUP(G186,[1]Tabulka!$B$4:$C$239,2,0)))</f>
        <v xml:space="preserve">3G - 
</v>
      </c>
      <c r="U186" s="189"/>
      <c r="V186" s="190"/>
      <c r="W186" s="191"/>
      <c r="X186" s="192"/>
      <c r="Y186" s="193"/>
      <c r="Z186" s="192"/>
      <c r="AA186" s="193"/>
      <c r="AB186" s="194" t="s">
        <v>5</v>
      </c>
      <c r="AC186" s="53" t="str">
        <f t="shared" si="19"/>
        <v>D46</v>
      </c>
      <c r="AD186" s="54">
        <f>COUNTIF($AB$3:$AB186,AB186)</f>
        <v>46</v>
      </c>
      <c r="AE186" s="55">
        <f>IF(AD186=1,'[1]pravidla turnaje'!$C$60,VLOOKUP(CONCATENATE(AB186,AD186-1),$AC$2:$AF185,3,0)+VLOOKUP(CONCATENATE(AB186,AD186-1),$AC$2:$AF185,4,0))</f>
        <v>0.70833333333333226</v>
      </c>
      <c r="AF186" s="56">
        <f>IF($E186="",('[1]pravidla turnaje'!#REF!/24/60),(VLOOKUP("x",'[1]pravidla turnaje'!$A$31:$D$58,4,0)/60/24))</f>
        <v>6.9444444444444441E-3</v>
      </c>
    </row>
    <row r="187" spans="1:33" ht="33.75" customHeight="1" x14ac:dyDescent="0.25">
      <c r="A187" s="38">
        <f t="shared" si="32"/>
        <v>0</v>
      </c>
      <c r="B187" s="38">
        <f t="shared" si="32"/>
        <v>0</v>
      </c>
      <c r="C187" s="38">
        <f t="shared" si="27"/>
        <v>0</v>
      </c>
      <c r="D187" s="39" t="str">
        <f t="shared" si="33"/>
        <v>P17</v>
      </c>
      <c r="E187" s="40" t="str">
        <f t="shared" si="34"/>
        <v>N</v>
      </c>
      <c r="F187" s="134" t="str">
        <f>IFERROR(IF(LEN(J187)&lt;5,VLOOKUP(J187,[1]Tabulka!$X$4:$Z$239,2,0),IF(VLOOKUP(RIGHT(J187,3),$D$171:$O187,2,0)="N","",IF(LEFT(J187,SEARCH(" ",J187,1)-1)="vítěz",IF(VLOOKUP(RIGHT(J187,3),$D$171:$O187,2,0)="D",VLOOKUP(RIGHT(J187,3),$D$171:$O187,3,0),VLOOKUP(RIGHT(J187,3),$D$171:$O187,4,0)),IF(VLOOKUP(RIGHT(J187,3),$D$171:$O187,2,0)="H",VLOOKUP(RIGHT(J187,3),$D$171:$O187,3,0),VLOOKUP(RIGHT(J187,3),$D$171:$O187,4,0))))),"")</f>
        <v/>
      </c>
      <c r="G187" s="134" t="str">
        <f>IFERROR(IF(LEN(K187)&lt;5,VLOOKUP(K187,[1]Tabulka!$X$4:$Z$239,2,0),IF(VLOOKUP(RIGHT(K187,3),$D$171:$O187,2,0)="N","",IF(LEFT(K187,SEARCH(" ",K187,1)-1)="vítěz",IF(VLOOKUP(RIGHT(K187,3),$D$171:$O187,2,0)="D",VLOOKUP(RIGHT(K187,3),$D$171:$O187,3,0),VLOOKUP(RIGHT(K187,3),$D$171:$O187,4,0)),IF(VLOOKUP(RIGHT(K187,3),$D$171:$O187,2,0)="H",VLOOKUP(RIGHT(K187,3),$D$171:$O187,3,0),VLOOKUP(RIGHT(K187,3),$D$171:$O187,4,0))))),"")</f>
        <v/>
      </c>
      <c r="H187" s="42" t="str">
        <f t="shared" si="31"/>
        <v/>
      </c>
      <c r="I187" s="39" t="str">
        <f t="shared" si="31"/>
        <v/>
      </c>
      <c r="J187" s="135" t="s">
        <v>250</v>
      </c>
      <c r="K187" s="136" t="s">
        <v>251</v>
      </c>
      <c r="L187" s="42">
        <f>IF($E187="N",'[1]pravidla turnaje'!$A$6,IF($H187&gt;$I187,IF(OR($W187="PP",W187="SN"),'[1]pravidla turnaje'!$A$3,'[1]pravidla turnaje'!$A$2),IF($H187&lt;$I187,IF(OR($W187="PP",W187="SN"),'[1]pravidla turnaje'!$A$5,'[1]pravidla turnaje'!$A$6),'[1]pravidla turnaje'!$A$4)))</f>
        <v>0</v>
      </c>
      <c r="M187" s="39">
        <f>IF($E187="N",'[1]pravidla turnaje'!$A$6,IF($H187&lt;$I187,IF(OR($W187="PP",$W187="SN"),'[1]pravidla turnaje'!$A$3,'[1]pravidla turnaje'!$A$2),IF($H187&gt;$I187,IF(OR($W187="PP",$W187="SN"),'[1]pravidla turnaje'!$A$5,'[1]pravidla turnaje'!$A$6),'[1]pravidla turnaje'!$A$4)))</f>
        <v>0</v>
      </c>
      <c r="N187" s="137"/>
      <c r="O187" s="138"/>
      <c r="P187" s="139" t="s">
        <v>252</v>
      </c>
      <c r="Q187" s="140" t="str">
        <f t="shared" si="23"/>
        <v>17:10 - 17:20</v>
      </c>
      <c r="R187" s="140" t="s">
        <v>253</v>
      </c>
      <c r="S187" s="141" t="str">
        <f>CONCATENATE(J187,IF(LEN(J187)=2,"","/"),IF(OR(LEN(J187)=2,F187=""),"",VLOOKUP(F187,[1]Tabulka!$B$4:$X$239,23,0))," - ",CHAR(10),IF(F187="","",VLOOKUP(F187,[1]Tabulka!$B$4:$C$239,2,0)))</f>
        <v xml:space="preserve">vítěz P01/ - 
</v>
      </c>
      <c r="T187" s="141" t="str">
        <f>CONCATENATE(K187,IF(LEN(K187)=2,"","/"),IF(OR(LEN(K187)=2,G187=""),"",VLOOKUP(G187,[1]Tabulka!$B$4:$X$239,23,0))," - ",CHAR(10),IF(G187="","",VLOOKUP(G187,[1]Tabulka!$B$4:$C$239,2,0)))</f>
        <v xml:space="preserve">vítěz P11/ - 
</v>
      </c>
      <c r="U187" s="142"/>
      <c r="V187" s="143"/>
      <c r="W187" s="144"/>
      <c r="X187" s="145"/>
      <c r="Y187" s="146"/>
      <c r="Z187" s="145"/>
      <c r="AA187" s="146"/>
      <c r="AB187" s="147" t="s">
        <v>31</v>
      </c>
      <c r="AC187" s="53" t="str">
        <f t="shared" si="19"/>
        <v>A47</v>
      </c>
      <c r="AD187" s="54">
        <f>COUNTIF($AB$3:$AB187,AB187)</f>
        <v>47</v>
      </c>
      <c r="AE187" s="55">
        <f>IF(AD187=1,'[1]pravidla turnaje'!$C$60,VLOOKUP(CONCATENATE(AB187,AD187-1),$AC$2:$AF186,3,0)+VLOOKUP(CONCATENATE(AB187,AD187-1),$AC$2:$AF186,4,0))</f>
        <v>0.71527777777777668</v>
      </c>
      <c r="AF187" s="56">
        <f>IF($E187="",('[1]pravidla turnaje'!#REF!/24/60),(VLOOKUP("x",'[1]pravidla turnaje'!$A$31:$D$58,4,0)/60/24))</f>
        <v>6.9444444444444441E-3</v>
      </c>
      <c r="AG187" s="148"/>
    </row>
    <row r="188" spans="1:33" ht="33.75" customHeight="1" x14ac:dyDescent="0.25">
      <c r="A188" s="38">
        <f t="shared" si="32"/>
        <v>0</v>
      </c>
      <c r="B188" s="38">
        <f t="shared" si="32"/>
        <v>0</v>
      </c>
      <c r="C188" s="38">
        <f t="shared" si="27"/>
        <v>0</v>
      </c>
      <c r="D188" s="39" t="str">
        <f>R188</f>
        <v>P18</v>
      </c>
      <c r="E188" s="40" t="str">
        <f t="shared" si="34"/>
        <v>N</v>
      </c>
      <c r="F188" s="149" t="str">
        <f>IFERROR(IF(LEN(J188)&lt;5,VLOOKUP(J188,[1]Tabulka!$X$4:$Z$239,2,0),IF(VLOOKUP(RIGHT(J188,3),$D$171:$O188,2,0)="N","",IF(LEFT(J188,SEARCH(" ",J188,1)-1)="vítěz",IF(VLOOKUP(RIGHT(J188,3),$D$171:$O188,2,0)="D",VLOOKUP(RIGHT(J188,3),$D$171:$O188,3,0),VLOOKUP(RIGHT(J188,3),$D$171:$O188,4,0)),IF(VLOOKUP(RIGHT(J188,3),$D$171:$O188,2,0)="H",VLOOKUP(RIGHT(J188,3),$D$171:$O188,3,0),VLOOKUP(RIGHT(J188,3),$D$171:$O188,4,0))))),"")</f>
        <v/>
      </c>
      <c r="G188" s="149" t="str">
        <f>IFERROR(IF(LEN(K188)&lt;5,VLOOKUP(K188,[1]Tabulka!$X$4:$Z$239,2,0),IF(VLOOKUP(RIGHT(K188,3),$D$171:$O188,2,0)="N","",IF(LEFT(K188,SEARCH(" ",K188,1)-1)="vítěz",IF(VLOOKUP(RIGHT(K188,3),$D$171:$O188,2,0)="D",VLOOKUP(RIGHT(K188,3),$D$171:$O188,3,0),VLOOKUP(RIGHT(K188,3),$D$171:$O188,4,0)),IF(VLOOKUP(RIGHT(K188,3),$D$171:$O188,2,0)="H",VLOOKUP(RIGHT(K188,3),$D$171:$O188,3,0),VLOOKUP(RIGHT(K188,3),$D$171:$O188,4,0))))),"")</f>
        <v/>
      </c>
      <c r="H188" s="42" t="str">
        <f t="shared" si="31"/>
        <v/>
      </c>
      <c r="I188" s="39" t="str">
        <f t="shared" si="31"/>
        <v/>
      </c>
      <c r="J188" s="150" t="s">
        <v>254</v>
      </c>
      <c r="K188" s="151" t="s">
        <v>255</v>
      </c>
      <c r="L188" s="42">
        <f>IF($E188="N",'[1]pravidla turnaje'!$A$6,IF($H188&gt;$I188,IF(OR($W188="PP",W188="SN"),'[1]pravidla turnaje'!$A$3,'[1]pravidla turnaje'!$A$2),IF($H188&lt;$I188,IF(OR($W188="PP",W188="SN"),'[1]pravidla turnaje'!$A$5,'[1]pravidla turnaje'!$A$6),'[1]pravidla turnaje'!$A$4)))</f>
        <v>0</v>
      </c>
      <c r="M188" s="39">
        <f>IF($E188="N",'[1]pravidla turnaje'!$A$6,IF($H188&lt;$I188,IF(OR($W188="PP",$W188="SN"),'[1]pravidla turnaje'!$A$3,'[1]pravidla turnaje'!$A$2),IF($H188&gt;$I188,IF(OR($W188="PP",$W188="SN"),'[1]pravidla turnaje'!$A$5,'[1]pravidla turnaje'!$A$6),'[1]pravidla turnaje'!$A$4)))</f>
        <v>0</v>
      </c>
      <c r="N188" s="152"/>
      <c r="O188" s="153"/>
      <c r="P188" s="53" t="s">
        <v>252</v>
      </c>
      <c r="Q188" s="154" t="str">
        <f t="shared" si="23"/>
        <v>17:10 - 17:20</v>
      </c>
      <c r="R188" s="154" t="s">
        <v>256</v>
      </c>
      <c r="S188" s="155" t="str">
        <f>CONCATENATE(J188,IF(LEN(J188)=2,"","/"),IF(OR(LEN(J188)=2,F188=""),"",VLOOKUP(F188,[1]Tabulka!$B$4:$X$239,23,0))," - ",CHAR(10),IF(F188="","",VLOOKUP(F188,[1]Tabulka!$B$4:$C$239,2,0)))</f>
        <v xml:space="preserve">vítěz P02/ - 
</v>
      </c>
      <c r="T188" s="155" t="str">
        <f>CONCATENATE(K188,IF(LEN(K188)=2,"","/"),IF(OR(LEN(K188)=2,G188=""),"",VLOOKUP(G188,[1]Tabulka!$B$4:$X$239,23,0))," - ",CHAR(10),IF(G188="","",VLOOKUP(G188,[1]Tabulka!$B$4:$C$239,2,0)))</f>
        <v xml:space="preserve">vítěz P12/ - 
</v>
      </c>
      <c r="U188" s="156"/>
      <c r="V188" s="157"/>
      <c r="W188" s="158"/>
      <c r="X188" s="159"/>
      <c r="Y188" s="160"/>
      <c r="Z188" s="159"/>
      <c r="AA188" s="160"/>
      <c r="AB188" s="161" t="s">
        <v>33</v>
      </c>
      <c r="AC188" s="53" t="str">
        <f t="shared" si="19"/>
        <v>B47</v>
      </c>
      <c r="AD188" s="54">
        <f>COUNTIF($AB$3:$AB188,AB188)</f>
        <v>47</v>
      </c>
      <c r="AE188" s="55">
        <f>IF(AD188=1,'[1]pravidla turnaje'!$C$60,VLOOKUP(CONCATENATE(AB188,AD188-1),$AC$2:$AF187,3,0)+VLOOKUP(CONCATENATE(AB188,AD188-1),$AC$2:$AF187,4,0))</f>
        <v>0.71527777777777668</v>
      </c>
      <c r="AF188" s="56">
        <f>IF($E188="",('[1]pravidla turnaje'!#REF!/24/60),(VLOOKUP("x",'[1]pravidla turnaje'!$A$31:$D$58,4,0)/60/24))</f>
        <v>6.9444444444444441E-3</v>
      </c>
    </row>
    <row r="189" spans="1:33" ht="33.75" customHeight="1" x14ac:dyDescent="0.25">
      <c r="A189" s="38">
        <f t="shared" si="32"/>
        <v>0</v>
      </c>
      <c r="B189" s="38">
        <f t="shared" si="32"/>
        <v>0</v>
      </c>
      <c r="C189" s="38">
        <f t="shared" si="27"/>
        <v>0</v>
      </c>
      <c r="D189" s="39" t="str">
        <f>R189</f>
        <v>P19</v>
      </c>
      <c r="E189" s="40" t="str">
        <f t="shared" si="34"/>
        <v>N</v>
      </c>
      <c r="F189" s="149" t="str">
        <f>IFERROR(IF(LEN(J189)&lt;5,VLOOKUP(J189,[1]Tabulka!$X$4:$Z$239,2,0),IF(VLOOKUP(RIGHT(J189,3),$D$171:$O189,2,0)="N","",IF(LEFT(J189,SEARCH(" ",J189,1)-1)="vítěz",IF(VLOOKUP(RIGHT(J189,3),$D$171:$O189,2,0)="D",VLOOKUP(RIGHT(J189,3),$D$171:$O189,3,0),VLOOKUP(RIGHT(J189,3),$D$171:$O189,4,0)),IF(VLOOKUP(RIGHT(J189,3),$D$171:$O189,2,0)="H",VLOOKUP(RIGHT(J189,3),$D$171:$O189,3,0),VLOOKUP(RIGHT(J189,3),$D$171:$O189,4,0))))),"")</f>
        <v/>
      </c>
      <c r="G189" s="149" t="str">
        <f>IFERROR(IF(LEN(K189)&lt;5,VLOOKUP(K189,[1]Tabulka!$X$4:$Z$239,2,0),IF(VLOOKUP(RIGHT(K189,3),$D$171:$O189,2,0)="N","",IF(LEFT(K189,SEARCH(" ",K189,1)-1)="vítěz",IF(VLOOKUP(RIGHT(K189,3),$D$171:$O189,2,0)="D",VLOOKUP(RIGHT(K189,3),$D$171:$O189,3,0),VLOOKUP(RIGHT(K189,3),$D$171:$O189,4,0)),IF(VLOOKUP(RIGHT(K189,3),$D$171:$O189,2,0)="H",VLOOKUP(RIGHT(K189,3),$D$171:$O189,3,0),VLOOKUP(RIGHT(K189,3),$D$171:$O189,4,0))))),"")</f>
        <v/>
      </c>
      <c r="H189" s="42" t="str">
        <f t="shared" si="31"/>
        <v/>
      </c>
      <c r="I189" s="39" t="str">
        <f t="shared" si="31"/>
        <v/>
      </c>
      <c r="J189" s="150" t="s">
        <v>257</v>
      </c>
      <c r="K189" s="151" t="s">
        <v>258</v>
      </c>
      <c r="L189" s="42">
        <f>IF($E189="N",'[1]pravidla turnaje'!$A$6,IF($H189&gt;$I189,IF(OR($W189="PP",W189="SN"),'[1]pravidla turnaje'!$A$3,'[1]pravidla turnaje'!$A$2),IF($H189&lt;$I189,IF(OR($W189="PP",W189="SN"),'[1]pravidla turnaje'!$A$5,'[1]pravidla turnaje'!$A$6),'[1]pravidla turnaje'!$A$4)))</f>
        <v>0</v>
      </c>
      <c r="M189" s="39">
        <f>IF($E189="N",'[1]pravidla turnaje'!$A$6,IF($H189&lt;$I189,IF(OR($W189="PP",$W189="SN"),'[1]pravidla turnaje'!$A$3,'[1]pravidla turnaje'!$A$2),IF($H189&gt;$I189,IF(OR($W189="PP",$W189="SN"),'[1]pravidla turnaje'!$A$5,'[1]pravidla turnaje'!$A$6),'[1]pravidla turnaje'!$A$4)))</f>
        <v>0</v>
      </c>
      <c r="N189" s="152"/>
      <c r="O189" s="153"/>
      <c r="P189" s="53" t="s">
        <v>252</v>
      </c>
      <c r="Q189" s="154" t="str">
        <f t="shared" si="23"/>
        <v>17:10 - 17:20</v>
      </c>
      <c r="R189" s="154" t="s">
        <v>259</v>
      </c>
      <c r="S189" s="155" t="str">
        <f>CONCATENATE(J189,IF(LEN(J189)=2,"","/"),IF(OR(LEN(J189)=2,F189=""),"",VLOOKUP(F189,[1]Tabulka!$B$4:$X$239,23,0))," - ",CHAR(10),IF(F189="","",VLOOKUP(F189,[1]Tabulka!$B$4:$C$239,2,0)))</f>
        <v xml:space="preserve">vítěz P09/ - 
</v>
      </c>
      <c r="T189" s="155" t="str">
        <f>CONCATENATE(K189,IF(LEN(K189)=2,"","/"),IF(OR(LEN(K189)=2,G189=""),"",VLOOKUP(G189,[1]Tabulka!$B$4:$X$239,23,0))," - ",CHAR(10),IF(G189="","",VLOOKUP(G189,[1]Tabulka!$B$4:$C$239,2,0)))</f>
        <v xml:space="preserve">vítěz P03/ - 
</v>
      </c>
      <c r="U189" s="156"/>
      <c r="V189" s="157"/>
      <c r="W189" s="158"/>
      <c r="X189" s="159"/>
      <c r="Y189" s="160"/>
      <c r="Z189" s="159"/>
      <c r="AA189" s="160"/>
      <c r="AB189" s="161" t="s">
        <v>35</v>
      </c>
      <c r="AC189" s="53" t="str">
        <f t="shared" si="19"/>
        <v>C47</v>
      </c>
      <c r="AD189" s="54">
        <f>COUNTIF($AB$3:$AB189,AB189)</f>
        <v>47</v>
      </c>
      <c r="AE189" s="55">
        <f>IF(AD189=1,'[1]pravidla turnaje'!$C$60,VLOOKUP(CONCATENATE(AB189,AD189-1),$AC$2:$AF188,3,0)+VLOOKUP(CONCATENATE(AB189,AD189-1),$AC$2:$AF188,4,0))</f>
        <v>0.71527777777777668</v>
      </c>
      <c r="AF189" s="56">
        <f>IF($E189="",('[1]pravidla turnaje'!#REF!/24/60),(VLOOKUP("x",'[1]pravidla turnaje'!$A$31:$D$58,4,0)/60/24))</f>
        <v>6.9444444444444441E-3</v>
      </c>
    </row>
    <row r="190" spans="1:33" ht="33.75" customHeight="1" x14ac:dyDescent="0.25">
      <c r="A190" s="162">
        <f t="shared" si="32"/>
        <v>0</v>
      </c>
      <c r="B190" s="162">
        <f t="shared" si="32"/>
        <v>0</v>
      </c>
      <c r="C190" s="162">
        <f t="shared" si="27"/>
        <v>0</v>
      </c>
      <c r="D190" s="163" t="str">
        <f t="shared" ref="D190:D202" si="35">R190</f>
        <v>P20</v>
      </c>
      <c r="E190" s="164" t="str">
        <f t="shared" si="34"/>
        <v>N</v>
      </c>
      <c r="F190" s="149" t="str">
        <f>IFERROR(IF(LEN(J190)&lt;5,VLOOKUP(J190,[1]Tabulka!$X$4:$Z$239,2,0),IF(VLOOKUP(RIGHT(J190,3),$D$171:$O190,2,0)="N","",IF(LEFT(J190,SEARCH(" ",J190,1)-1)="vítěz",IF(VLOOKUP(RIGHT(J190,3),$D$171:$O190,2,0)="D",VLOOKUP(RIGHT(J190,3),$D$171:$O190,3,0),VLOOKUP(RIGHT(J190,3),$D$171:$O190,4,0)),IF(VLOOKUP(RIGHT(J190,3),$D$171:$O190,2,0)="H",VLOOKUP(RIGHT(J190,3),$D$171:$O190,3,0),VLOOKUP(RIGHT(J190,3),$D$171:$O190,4,0))))),"")</f>
        <v/>
      </c>
      <c r="G190" s="149" t="str">
        <f>IFERROR(IF(LEN(K190)&lt;5,VLOOKUP(K190,[1]Tabulka!$X$4:$Z$239,2,0),IF(VLOOKUP(RIGHT(K190,3),$D$171:$O190,2,0)="N","",IF(LEFT(K190,SEARCH(" ",K190,1)-1)="vítěz",IF(VLOOKUP(RIGHT(K190,3),$D$171:$O190,2,0)="D",VLOOKUP(RIGHT(K190,3),$D$171:$O190,3,0),VLOOKUP(RIGHT(K190,3),$D$171:$O190,4,0)),IF(VLOOKUP(RIGHT(K190,3),$D$171:$O190,2,0)="H",VLOOKUP(RIGHT(K190,3),$D$171:$O190,3,0),VLOOKUP(RIGHT(K190,3),$D$171:$O190,4,0))))),"")</f>
        <v/>
      </c>
      <c r="H190" s="165" t="str">
        <f t="shared" ref="H190:I202" si="36">IF($E190&lt;&gt;"N",U190,"")</f>
        <v/>
      </c>
      <c r="I190" s="163" t="str">
        <f t="shared" si="36"/>
        <v/>
      </c>
      <c r="J190" s="150" t="s">
        <v>260</v>
      </c>
      <c r="K190" s="151" t="s">
        <v>261</v>
      </c>
      <c r="L190" s="165">
        <f>IF($E190="N",'[1]pravidla turnaje'!$A$6,IF($H190&gt;$I190,IF(OR($W190="PP",W190="SN"),'[1]pravidla turnaje'!$A$3,'[1]pravidla turnaje'!$A$2),IF($H190&lt;$I190,IF(OR($W190="PP",W190="SN"),'[1]pravidla turnaje'!$A$5,'[1]pravidla turnaje'!$A$6),'[1]pravidla turnaje'!$A$4)))</f>
        <v>0</v>
      </c>
      <c r="M190" s="163">
        <f>IF($E190="N",'[1]pravidla turnaje'!$A$6,IF($H190&lt;$I190,IF(OR($W190="PP",$W190="SN"),'[1]pravidla turnaje'!$A$3,'[1]pravidla turnaje'!$A$2),IF($H190&gt;$I190,IF(OR($W190="PP",$W190="SN"),'[1]pravidla turnaje'!$A$5,'[1]pravidla turnaje'!$A$6),'[1]pravidla turnaje'!$A$4)))</f>
        <v>0</v>
      </c>
      <c r="N190" s="166"/>
      <c r="O190" s="167"/>
      <c r="P190" s="168" t="s">
        <v>252</v>
      </c>
      <c r="Q190" s="169" t="str">
        <f t="shared" si="23"/>
        <v>17:10 - 17:20</v>
      </c>
      <c r="R190" s="169" t="s">
        <v>262</v>
      </c>
      <c r="S190" s="170" t="str">
        <f>CONCATENATE(J190,IF(LEN(J190)=2,"","/"),IF(OR(LEN(J190)=2,F190=""),"",VLOOKUP(F190,[1]Tabulka!$B$4:$X$239,23,0))," - ",CHAR(10),IF(F190="","",VLOOKUP(F190,[1]Tabulka!$B$4:$C$239,2,0)))</f>
        <v xml:space="preserve">vítěz P10/ - 
</v>
      </c>
      <c r="T190" s="170" t="str">
        <f>CONCATENATE(K190,IF(LEN(K190)=2,"","/"),IF(OR(LEN(K190)=2,G190=""),"",VLOOKUP(G190,[1]Tabulka!$B$4:$X$239,23,0))," - ",CHAR(10),IF(G190="","",VLOOKUP(G190,[1]Tabulka!$B$4:$C$239,2,0)))</f>
        <v xml:space="preserve">vítěz P04/ - 
</v>
      </c>
      <c r="U190" s="171"/>
      <c r="V190" s="172"/>
      <c r="W190" s="173"/>
      <c r="X190" s="174"/>
      <c r="Y190" s="175"/>
      <c r="Z190" s="174"/>
      <c r="AA190" s="175"/>
      <c r="AB190" s="177" t="s">
        <v>5</v>
      </c>
      <c r="AC190" s="53" t="str">
        <f t="shared" si="19"/>
        <v>D47</v>
      </c>
      <c r="AD190" s="54">
        <f>COUNTIF($AB$3:$AB190,AB190)</f>
        <v>47</v>
      </c>
      <c r="AE190" s="55">
        <f>IF(AD190=1,'[1]pravidla turnaje'!$C$60,VLOOKUP(CONCATENATE(AB190,AD190-1),$AC$2:$AF189,3,0)+VLOOKUP(CONCATENATE(AB190,AD190-1),$AC$2:$AF189,4,0))</f>
        <v>0.71527777777777668</v>
      </c>
      <c r="AF190" s="56">
        <f>IF($E190="",('[1]pravidla turnaje'!#REF!/24/60),(VLOOKUP("x",'[1]pravidla turnaje'!$A$31:$D$58,4,0)/60/24))</f>
        <v>6.9444444444444441E-3</v>
      </c>
    </row>
    <row r="191" spans="1:33" ht="33.75" customHeight="1" x14ac:dyDescent="0.25">
      <c r="A191" s="38">
        <f t="shared" si="32"/>
        <v>0</v>
      </c>
      <c r="B191" s="38">
        <f t="shared" si="32"/>
        <v>0</v>
      </c>
      <c r="C191" s="38">
        <f t="shared" si="27"/>
        <v>0</v>
      </c>
      <c r="D191" s="39" t="str">
        <f t="shared" si="35"/>
        <v>P21</v>
      </c>
      <c r="E191" s="40" t="str">
        <f t="shared" si="34"/>
        <v>N</v>
      </c>
      <c r="F191" s="134" t="str">
        <f>IFERROR(IF(LEN(J191)&lt;5,VLOOKUP(J191,[1]Tabulka!$X$4:$Z$239,2,0),IF(VLOOKUP(RIGHT(J191,3),$D$171:$O191,2,0)="N","",IF(LEFT(J191,SEARCH(" ",J191,1)-1)="vítěz",IF(VLOOKUP(RIGHT(J191,3),$D$171:$O191,2,0)="D",VLOOKUP(RIGHT(J191,3),$D$171:$O191,3,0),VLOOKUP(RIGHT(J191,3),$D$171:$O191,4,0)),IF(VLOOKUP(RIGHT(J191,3),$D$171:$O191,2,0)="H",VLOOKUP(RIGHT(J191,3),$D$171:$O191,3,0),VLOOKUP(RIGHT(J191,3),$D$171:$O191,4,0))))),"")</f>
        <v/>
      </c>
      <c r="G191" s="134" t="str">
        <f>IFERROR(IF(LEN(K191)&lt;5,VLOOKUP(K191,[1]Tabulka!$X$4:$Z$239,2,0),IF(VLOOKUP(RIGHT(K191,3),$D$171:$O191,2,0)="N","",IF(LEFT(K191,SEARCH(" ",K191,1)-1)="vítěz",IF(VLOOKUP(RIGHT(K191,3),$D$171:$O191,2,0)="D",VLOOKUP(RIGHT(K191,3),$D$171:$O191,3,0),VLOOKUP(RIGHT(K191,3),$D$171:$O191,4,0)),IF(VLOOKUP(RIGHT(K191,3),$D$171:$O191,2,0)="H",VLOOKUP(RIGHT(K191,3),$D$171:$O191,3,0),VLOOKUP(RIGHT(K191,3),$D$171:$O191,4,0))))),"")</f>
        <v/>
      </c>
      <c r="H191" s="42" t="str">
        <f t="shared" si="36"/>
        <v/>
      </c>
      <c r="I191" s="39" t="str">
        <f t="shared" si="36"/>
        <v/>
      </c>
      <c r="J191" s="150" t="s">
        <v>263</v>
      </c>
      <c r="K191" s="151" t="s">
        <v>264</v>
      </c>
      <c r="L191" s="42">
        <f>IF($E191="N",'[1]pravidla turnaje'!$A$6,IF($H191&gt;$I191,IF(OR($W191="PP",W191="SN"),'[1]pravidla turnaje'!$A$3,'[1]pravidla turnaje'!$A$2),IF($H191&lt;$I191,IF(OR($W191="PP",W191="SN"),'[1]pravidla turnaje'!$A$5,'[1]pravidla turnaje'!$A$6),'[1]pravidla turnaje'!$A$4)))</f>
        <v>0</v>
      </c>
      <c r="M191" s="39">
        <f>IF($E191="N",'[1]pravidla turnaje'!$A$6,IF($H191&lt;$I191,IF(OR($W191="PP",$W191="SN"),'[1]pravidla turnaje'!$A$3,'[1]pravidla turnaje'!$A$2),IF($H191&gt;$I191,IF(OR($W191="PP",$W191="SN"),'[1]pravidla turnaje'!$A$5,'[1]pravidla turnaje'!$A$6),'[1]pravidla turnaje'!$A$4)))</f>
        <v>0</v>
      </c>
      <c r="N191" s="137"/>
      <c r="O191" s="138"/>
      <c r="P191" s="139" t="s">
        <v>252</v>
      </c>
      <c r="Q191" s="140" t="str">
        <f t="shared" si="23"/>
        <v>17:20 - 17:30</v>
      </c>
      <c r="R191" s="140" t="s">
        <v>265</v>
      </c>
      <c r="S191" s="141" t="str">
        <f>CONCATENATE(J191,IF(LEN(J191)=2,"","/"),IF(OR(LEN(J191)=2,F191=""),"",VLOOKUP(F191,[1]Tabulka!$B$4:$X$239,23,0))," - ",CHAR(10),IF(F191="","",VLOOKUP(F191,[1]Tabulka!$B$4:$C$239,2,0)))</f>
        <v xml:space="preserve">vítěz P05/ - 
</v>
      </c>
      <c r="T191" s="141" t="str">
        <f>CONCATENATE(K191,IF(LEN(K191)=2,"","/"),IF(OR(LEN(K191)=2,G191=""),"",VLOOKUP(G191,[1]Tabulka!$B$4:$X$239,23,0))," - ",CHAR(10),IF(G191="","",VLOOKUP(G191,[1]Tabulka!$B$4:$C$239,2,0)))</f>
        <v xml:space="preserve">vítěz P15/ - 
</v>
      </c>
      <c r="U191" s="142"/>
      <c r="V191" s="143"/>
      <c r="W191" s="144"/>
      <c r="X191" s="145"/>
      <c r="Y191" s="146"/>
      <c r="Z191" s="145"/>
      <c r="AA191" s="146"/>
      <c r="AB191" s="147" t="s">
        <v>31</v>
      </c>
      <c r="AC191" s="53" t="str">
        <f t="shared" si="19"/>
        <v>A48</v>
      </c>
      <c r="AD191" s="54">
        <f>COUNTIF($AB$3:$AB191,AB191)</f>
        <v>48</v>
      </c>
      <c r="AE191" s="55">
        <f>IF(AD191=1,'[1]pravidla turnaje'!$C$60,VLOOKUP(CONCATENATE(AB191,AD191-1),$AC$2:$AF190,3,0)+VLOOKUP(CONCATENATE(AB191,AD191-1),$AC$2:$AF190,4,0))</f>
        <v>0.7222222222222211</v>
      </c>
      <c r="AF191" s="56">
        <f>IF($E191="",('[1]pravidla turnaje'!#REF!/24/60),(VLOOKUP("x",'[1]pravidla turnaje'!$A$31:$D$58,4,0)/60/24))</f>
        <v>6.9444444444444441E-3</v>
      </c>
    </row>
    <row r="192" spans="1:33" ht="33.75" customHeight="1" x14ac:dyDescent="0.25">
      <c r="A192" s="38">
        <f t="shared" si="32"/>
        <v>0</v>
      </c>
      <c r="B192" s="38">
        <f t="shared" si="32"/>
        <v>0</v>
      </c>
      <c r="C192" s="38">
        <f t="shared" si="27"/>
        <v>0</v>
      </c>
      <c r="D192" s="39" t="str">
        <f t="shared" si="35"/>
        <v>P22</v>
      </c>
      <c r="E192" s="40" t="str">
        <f t="shared" si="34"/>
        <v>N</v>
      </c>
      <c r="F192" s="149" t="str">
        <f>IFERROR(IF(LEN(J192)&lt;5,VLOOKUP(J192,[1]Tabulka!$X$4:$Z$239,2,0),IF(VLOOKUP(RIGHT(J192,3),$D$171:$O192,2,0)="N","",IF(LEFT(J192,SEARCH(" ",J192,1)-1)="vítěz",IF(VLOOKUP(RIGHT(J192,3),$D$171:$O192,2,0)="D",VLOOKUP(RIGHT(J192,3),$D$171:$O192,3,0),VLOOKUP(RIGHT(J192,3),$D$171:$O192,4,0)),IF(VLOOKUP(RIGHT(J192,3),$D$171:$O192,2,0)="H",VLOOKUP(RIGHT(J192,3),$D$171:$O192,3,0),VLOOKUP(RIGHT(J192,3),$D$171:$O192,4,0))))),"")</f>
        <v/>
      </c>
      <c r="G192" s="149" t="str">
        <f>IFERROR(IF(LEN(K192)&lt;5,VLOOKUP(K192,[1]Tabulka!$X$4:$Z$239,2,0),IF(VLOOKUP(RIGHT(K192,3),$D$171:$O192,2,0)="N","",IF(LEFT(K192,SEARCH(" ",K192,1)-1)="vítěz",IF(VLOOKUP(RIGHT(K192,3),$D$171:$O192,2,0)="D",VLOOKUP(RIGHT(K192,3),$D$171:$O192,3,0),VLOOKUP(RIGHT(K192,3),$D$171:$O192,4,0)),IF(VLOOKUP(RIGHT(K192,3),$D$171:$O192,2,0)="H",VLOOKUP(RIGHT(K192,3),$D$171:$O192,3,0),VLOOKUP(RIGHT(K192,3),$D$171:$O192,4,0))))),"")</f>
        <v/>
      </c>
      <c r="H192" s="42" t="str">
        <f t="shared" si="36"/>
        <v/>
      </c>
      <c r="I192" s="39" t="str">
        <f t="shared" si="36"/>
        <v/>
      </c>
      <c r="J192" s="150" t="s">
        <v>266</v>
      </c>
      <c r="K192" s="151" t="s">
        <v>267</v>
      </c>
      <c r="L192" s="42">
        <f>IF($E192="N",'[1]pravidla turnaje'!$A$6,IF($H192&gt;$I192,IF(OR($W192="PP",W192="SN"),'[1]pravidla turnaje'!$A$3,'[1]pravidla turnaje'!$A$2),IF($H192&lt;$I192,IF(OR($W192="PP",W192="SN"),'[1]pravidla turnaje'!$A$5,'[1]pravidla turnaje'!$A$6),'[1]pravidla turnaje'!$A$4)))</f>
        <v>0</v>
      </c>
      <c r="M192" s="39">
        <f>IF($E192="N",'[1]pravidla turnaje'!$A$6,IF($H192&lt;$I192,IF(OR($W192="PP",$W192="SN"),'[1]pravidla turnaje'!$A$3,'[1]pravidla turnaje'!$A$2),IF($H192&gt;$I192,IF(OR($W192="PP",$W192="SN"),'[1]pravidla turnaje'!$A$5,'[1]pravidla turnaje'!$A$6),'[1]pravidla turnaje'!$A$4)))</f>
        <v>0</v>
      </c>
      <c r="N192" s="152"/>
      <c r="O192" s="153"/>
      <c r="P192" s="53" t="s">
        <v>252</v>
      </c>
      <c r="Q192" s="154" t="str">
        <f t="shared" si="23"/>
        <v>17:20 - 17:30</v>
      </c>
      <c r="R192" s="154" t="s">
        <v>268</v>
      </c>
      <c r="S192" s="155" t="str">
        <f>CONCATENATE(J192,IF(LEN(J192)=2,"","/"),IF(OR(LEN(J192)=2,F192=""),"",VLOOKUP(F192,[1]Tabulka!$B$4:$X$239,23,0))," - ",CHAR(10),IF(F192="","",VLOOKUP(F192,[1]Tabulka!$B$4:$C$239,2,0)))</f>
        <v xml:space="preserve">vítěz P06/ - 
</v>
      </c>
      <c r="T192" s="155" t="str">
        <f>CONCATENATE(K192,IF(LEN(K192)=2,"","/"),IF(OR(LEN(K192)=2,G192=""),"",VLOOKUP(G192,[1]Tabulka!$B$4:$X$239,23,0))," - ",CHAR(10),IF(G192="","",VLOOKUP(G192,[1]Tabulka!$B$4:$C$239,2,0)))</f>
        <v xml:space="preserve">vítěz P16/ - 
</v>
      </c>
      <c r="U192" s="156"/>
      <c r="V192" s="157"/>
      <c r="W192" s="158"/>
      <c r="X192" s="159"/>
      <c r="Y192" s="160"/>
      <c r="Z192" s="159"/>
      <c r="AA192" s="160"/>
      <c r="AB192" s="161" t="s">
        <v>33</v>
      </c>
      <c r="AC192" s="53" t="str">
        <f t="shared" si="19"/>
        <v>B48</v>
      </c>
      <c r="AD192" s="54">
        <f>COUNTIF($AB$3:$AB192,AB192)</f>
        <v>48</v>
      </c>
      <c r="AE192" s="55">
        <f>IF(AD192=1,'[1]pravidla turnaje'!$C$60,VLOOKUP(CONCATENATE(AB192,AD192-1),$AC$2:$AF191,3,0)+VLOOKUP(CONCATENATE(AB192,AD192-1),$AC$2:$AF191,4,0))</f>
        <v>0.7222222222222211</v>
      </c>
      <c r="AF192" s="56">
        <f>IF($E192="",('[1]pravidla turnaje'!#REF!/24/60),(VLOOKUP("x",'[1]pravidla turnaje'!$A$31:$D$58,4,0)/60/24))</f>
        <v>6.9444444444444441E-3</v>
      </c>
    </row>
    <row r="193" spans="1:35" ht="33.75" customHeight="1" x14ac:dyDescent="0.25">
      <c r="A193" s="38">
        <f t="shared" si="32"/>
        <v>0</v>
      </c>
      <c r="B193" s="38">
        <f t="shared" si="32"/>
        <v>0</v>
      </c>
      <c r="C193" s="38">
        <f t="shared" si="27"/>
        <v>0</v>
      </c>
      <c r="D193" s="39" t="str">
        <f t="shared" si="35"/>
        <v>P23</v>
      </c>
      <c r="E193" s="40" t="str">
        <f t="shared" si="34"/>
        <v>N</v>
      </c>
      <c r="F193" s="149" t="str">
        <f>IFERROR(IF(LEN(J193)&lt;5,VLOOKUP(J193,[1]Tabulka!$X$4:$Z$239,2,0),IF(VLOOKUP(RIGHT(J193,3),$D$171:$O193,2,0)="N","",IF(LEFT(J193,SEARCH(" ",J193,1)-1)="vítěz",IF(VLOOKUP(RIGHT(J193,3),$D$171:$O193,2,0)="D",VLOOKUP(RIGHT(J193,3),$D$171:$O193,3,0),VLOOKUP(RIGHT(J193,3),$D$171:$O193,4,0)),IF(VLOOKUP(RIGHT(J193,3),$D$171:$O193,2,0)="H",VLOOKUP(RIGHT(J193,3),$D$171:$O193,3,0),VLOOKUP(RIGHT(J193,3),$D$171:$O193,4,0))))),"")</f>
        <v/>
      </c>
      <c r="G193" s="149" t="str">
        <f>IFERROR(IF(LEN(K193)&lt;5,VLOOKUP(K193,[1]Tabulka!$X$4:$Z$239,2,0),IF(VLOOKUP(RIGHT(K193,3),$D$171:$O193,2,0)="N","",IF(LEFT(K193,SEARCH(" ",K193,1)-1)="vítěz",IF(VLOOKUP(RIGHT(K193,3),$D$171:$O193,2,0)="D",VLOOKUP(RIGHT(K193,3),$D$171:$O193,3,0),VLOOKUP(RIGHT(K193,3),$D$171:$O193,4,0)),IF(VLOOKUP(RIGHT(K193,3),$D$171:$O193,2,0)="H",VLOOKUP(RIGHT(K193,3),$D$171:$O193,3,0),VLOOKUP(RIGHT(K193,3),$D$171:$O193,4,0))))),"")</f>
        <v/>
      </c>
      <c r="H193" s="42" t="str">
        <f t="shared" si="36"/>
        <v/>
      </c>
      <c r="I193" s="39" t="str">
        <f t="shared" si="36"/>
        <v/>
      </c>
      <c r="J193" s="150" t="s">
        <v>269</v>
      </c>
      <c r="K193" s="151" t="s">
        <v>270</v>
      </c>
      <c r="L193" s="42">
        <f>IF($E193="N",'[1]pravidla turnaje'!$A$6,IF($H193&gt;$I193,IF(OR($W193="PP",W193="SN"),'[1]pravidla turnaje'!$A$3,'[1]pravidla turnaje'!$A$2),IF($H193&lt;$I193,IF(OR($W193="PP",W193="SN"),'[1]pravidla turnaje'!$A$5,'[1]pravidla turnaje'!$A$6),'[1]pravidla turnaje'!$A$4)))</f>
        <v>0</v>
      </c>
      <c r="M193" s="39">
        <f>IF($E193="N",'[1]pravidla turnaje'!$A$6,IF($H193&lt;$I193,IF(OR($W193="PP",$W193="SN"),'[1]pravidla turnaje'!$A$3,'[1]pravidla turnaje'!$A$2),IF($H193&gt;$I193,IF(OR($W193="PP",$W193="SN"),'[1]pravidla turnaje'!$A$5,'[1]pravidla turnaje'!$A$6),'[1]pravidla turnaje'!$A$4)))</f>
        <v>0</v>
      </c>
      <c r="N193" s="152"/>
      <c r="O193" s="153"/>
      <c r="P193" s="53" t="s">
        <v>252</v>
      </c>
      <c r="Q193" s="154" t="str">
        <f t="shared" si="23"/>
        <v>17:20 - 17:30</v>
      </c>
      <c r="R193" s="154" t="s">
        <v>271</v>
      </c>
      <c r="S193" s="155" t="str">
        <f>CONCATENATE(J193,IF(LEN(J193)=2,"","/"),IF(OR(LEN(J193)=2,F193=""),"",VLOOKUP(F193,[1]Tabulka!$B$4:$X$239,23,0))," - ",CHAR(10),IF(F193="","",VLOOKUP(F193,[1]Tabulka!$B$4:$C$239,2,0)))</f>
        <v xml:space="preserve">vítěz P13/ - 
</v>
      </c>
      <c r="T193" s="155" t="str">
        <f>CONCATENATE(K193,IF(LEN(K193)=2,"","/"),IF(OR(LEN(K193)=2,G193=""),"",VLOOKUP(G193,[1]Tabulka!$B$4:$X$239,23,0))," - ",CHAR(10),IF(G193="","",VLOOKUP(G193,[1]Tabulka!$B$4:$C$239,2,0)))</f>
        <v xml:space="preserve">vítěz P07/ - 
</v>
      </c>
      <c r="U193" s="156"/>
      <c r="V193" s="157"/>
      <c r="W193" s="158"/>
      <c r="X193" s="159"/>
      <c r="Y193" s="160"/>
      <c r="Z193" s="159"/>
      <c r="AA193" s="160"/>
      <c r="AB193" s="161" t="s">
        <v>35</v>
      </c>
      <c r="AC193" s="53" t="str">
        <f t="shared" si="19"/>
        <v>C48</v>
      </c>
      <c r="AD193" s="54">
        <f>COUNTIF($AB$3:$AB193,AB193)</f>
        <v>48</v>
      </c>
      <c r="AE193" s="55">
        <f>IF(AD193=1,'[1]pravidla turnaje'!$C$60,VLOOKUP(CONCATENATE(AB193,AD193-1),$AC$2:$AF192,3,0)+VLOOKUP(CONCATENATE(AB193,AD193-1),$AC$2:$AF192,4,0))</f>
        <v>0.7222222222222211</v>
      </c>
      <c r="AF193" s="56">
        <f>IF($E193="",('[1]pravidla turnaje'!#REF!/24/60),(VLOOKUP("x",'[1]pravidla turnaje'!$A$31:$D$58,4,0)/60/24))</f>
        <v>6.9444444444444441E-3</v>
      </c>
    </row>
    <row r="194" spans="1:35" ht="33.75" customHeight="1" thickBot="1" x14ac:dyDescent="0.3">
      <c r="A194" s="114">
        <f t="shared" si="32"/>
        <v>0</v>
      </c>
      <c r="B194" s="114">
        <f t="shared" si="32"/>
        <v>0</v>
      </c>
      <c r="C194" s="114">
        <f t="shared" si="27"/>
        <v>0</v>
      </c>
      <c r="D194" s="178" t="str">
        <f t="shared" si="35"/>
        <v>P24</v>
      </c>
      <c r="E194" s="179" t="str">
        <f t="shared" si="34"/>
        <v>N</v>
      </c>
      <c r="F194" s="180" t="str">
        <f>IFERROR(IF(LEN(J194)&lt;5,VLOOKUP(J194,[1]Tabulka!$X$4:$Z$239,2,0),IF(VLOOKUP(RIGHT(J194,3),$D$171:$O194,2,0)="N","",IF(LEFT(J194,SEARCH(" ",J194,1)-1)="vítěz",IF(VLOOKUP(RIGHT(J194,3),$D$171:$O194,2,0)="D",VLOOKUP(RIGHT(J194,3),$D$171:$O194,3,0),VLOOKUP(RIGHT(J194,3),$D$171:$O194,4,0)),IF(VLOOKUP(RIGHT(J194,3),$D$171:$O194,2,0)="H",VLOOKUP(RIGHT(J194,3),$D$171:$O194,3,0),VLOOKUP(RIGHT(J194,3),$D$171:$O194,4,0))))),"")</f>
        <v/>
      </c>
      <c r="G194" s="180" t="str">
        <f>IFERROR(IF(LEN(K194)&lt;5,VLOOKUP(K194,[1]Tabulka!$X$4:$Z$239,2,0),IF(VLOOKUP(RIGHT(K194,3),$D$171:$O194,2,0)="N","",IF(LEFT(K194,SEARCH(" ",K194,1)-1)="vítěz",IF(VLOOKUP(RIGHT(K194,3),$D$171:$O194,2,0)="D",VLOOKUP(RIGHT(K194,3),$D$171:$O194,3,0),VLOOKUP(RIGHT(K194,3),$D$171:$O194,4,0)),IF(VLOOKUP(RIGHT(K194,3),$D$171:$O194,2,0)="H",VLOOKUP(RIGHT(K194,3),$D$171:$O194,3,0),VLOOKUP(RIGHT(K194,3),$D$171:$O194,4,0))))),"")</f>
        <v/>
      </c>
      <c r="H194" s="181" t="str">
        <f t="shared" si="36"/>
        <v/>
      </c>
      <c r="I194" s="178" t="str">
        <f t="shared" si="36"/>
        <v/>
      </c>
      <c r="J194" s="182" t="s">
        <v>272</v>
      </c>
      <c r="K194" s="183" t="s">
        <v>273</v>
      </c>
      <c r="L194" s="181">
        <f>IF($E194="N",'[1]pravidla turnaje'!$A$6,IF($H194&gt;$I194,IF(OR($W194="PP",W194="SN"),'[1]pravidla turnaje'!$A$3,'[1]pravidla turnaje'!$A$2),IF($H194&lt;$I194,IF(OR($W194="PP",W194="SN"),'[1]pravidla turnaje'!$A$5,'[1]pravidla turnaje'!$A$6),'[1]pravidla turnaje'!$A$4)))</f>
        <v>0</v>
      </c>
      <c r="M194" s="178">
        <f>IF($E194="N",'[1]pravidla turnaje'!$A$6,IF($H194&lt;$I194,IF(OR($W194="PP",$W194="SN"),'[1]pravidla turnaje'!$A$3,'[1]pravidla turnaje'!$A$2),IF($H194&gt;$I194,IF(OR($W194="PP",$W194="SN"),'[1]pravidla turnaje'!$A$5,'[1]pravidla turnaje'!$A$6),'[1]pravidla turnaje'!$A$4)))</f>
        <v>0</v>
      </c>
      <c r="N194" s="184"/>
      <c r="O194" s="185"/>
      <c r="P194" s="186" t="s">
        <v>252</v>
      </c>
      <c r="Q194" s="187" t="str">
        <f t="shared" si="23"/>
        <v>17:20 - 17:30</v>
      </c>
      <c r="R194" s="187" t="s">
        <v>274</v>
      </c>
      <c r="S194" s="188" t="str">
        <f>CONCATENATE(J194,IF(LEN(J194)=2,"","/"),IF(OR(LEN(J194)=2,F194=""),"",VLOOKUP(F194,[1]Tabulka!$B$4:$X$239,23,0))," - ",CHAR(10),IF(F194="","",VLOOKUP(F194,[1]Tabulka!$B$4:$C$239,2,0)))</f>
        <v xml:space="preserve">vítěz P14/ - 
</v>
      </c>
      <c r="T194" s="188" t="str">
        <f>CONCATENATE(K194,IF(LEN(K194)=2,"","/"),IF(OR(LEN(K194)=2,G194=""),"",VLOOKUP(G194,[1]Tabulka!$B$4:$X$239,23,0))," - ",CHAR(10),IF(G194="","",VLOOKUP(G194,[1]Tabulka!$B$4:$C$239,2,0)))</f>
        <v xml:space="preserve">vítěz P08/ - 
</v>
      </c>
      <c r="U194" s="189"/>
      <c r="V194" s="190"/>
      <c r="W194" s="191"/>
      <c r="X194" s="192"/>
      <c r="Y194" s="193"/>
      <c r="Z194" s="192"/>
      <c r="AA194" s="193"/>
      <c r="AB194" s="194" t="s">
        <v>5</v>
      </c>
      <c r="AC194" s="53" t="str">
        <f t="shared" si="19"/>
        <v>D48</v>
      </c>
      <c r="AD194" s="54">
        <f>COUNTIF($AB$3:$AB194,AB194)</f>
        <v>48</v>
      </c>
      <c r="AE194" s="55">
        <f>IF(AD194=1,'[1]pravidla turnaje'!$C$60,VLOOKUP(CONCATENATE(AB194,AD194-1),$AC$2:$AF193,3,0)+VLOOKUP(CONCATENATE(AB194,AD194-1),$AC$2:$AF193,4,0))</f>
        <v>0.7222222222222211</v>
      </c>
      <c r="AF194" s="56">
        <f>IF($E194="",('[1]pravidla turnaje'!#REF!/24/60),(VLOOKUP("x",'[1]pravidla turnaje'!$A$31:$D$58,4,0)/60/24))</f>
        <v>6.9444444444444441E-3</v>
      </c>
    </row>
    <row r="195" spans="1:35" ht="33.75" customHeight="1" x14ac:dyDescent="0.25">
      <c r="A195" s="38">
        <f t="shared" si="32"/>
        <v>0</v>
      </c>
      <c r="B195" s="38">
        <f t="shared" si="32"/>
        <v>0</v>
      </c>
      <c r="C195" s="38">
        <f t="shared" si="27"/>
        <v>0</v>
      </c>
      <c r="D195" s="39" t="str">
        <f t="shared" si="35"/>
        <v>P25</v>
      </c>
      <c r="E195" s="40" t="str">
        <f t="shared" si="34"/>
        <v>N</v>
      </c>
      <c r="F195" s="134" t="str">
        <f>IFERROR(IF(LEN(J195)&lt;5,VLOOKUP(J195,[1]Tabulka!$X$4:$Z$239,2,0),IF(VLOOKUP(RIGHT(J195,3),$D$171:$O195,2,0)="N","",IF(LEFT(J195,SEARCH(" ",J195,1)-1)="vítěz",IF(VLOOKUP(RIGHT(J195,3),$D$171:$O195,2,0)="D",VLOOKUP(RIGHT(J195,3),$D$171:$O195,3,0),VLOOKUP(RIGHT(J195,3),$D$171:$O195,4,0)),IF(VLOOKUP(RIGHT(J195,3),$D$171:$O195,2,0)="H",VLOOKUP(RIGHT(J195,3),$D$171:$O195,3,0),VLOOKUP(RIGHT(J195,3),$D$171:$O195,4,0))))),"")</f>
        <v/>
      </c>
      <c r="G195" s="134" t="str">
        <f>IFERROR(IF(LEN(K195)&lt;5,VLOOKUP(K195,[1]Tabulka!$X$4:$Z$239,2,0),IF(VLOOKUP(RIGHT(K195,3),$D$171:$O195,2,0)="N","",IF(LEFT(K195,SEARCH(" ",K195,1)-1)="vítěz",IF(VLOOKUP(RIGHT(K195,3),$D$171:$O195,2,0)="D",VLOOKUP(RIGHT(K195,3),$D$171:$O195,3,0),VLOOKUP(RIGHT(K195,3),$D$171:$O195,4,0)),IF(VLOOKUP(RIGHT(K195,3),$D$171:$O195,2,0)="H",VLOOKUP(RIGHT(K195,3),$D$171:$O195,3,0),VLOOKUP(RIGHT(K195,3),$D$171:$O195,4,0))))),"")</f>
        <v/>
      </c>
      <c r="H195" s="42" t="str">
        <f t="shared" si="36"/>
        <v/>
      </c>
      <c r="I195" s="39" t="str">
        <f t="shared" si="36"/>
        <v/>
      </c>
      <c r="J195" s="135" t="s">
        <v>275</v>
      </c>
      <c r="K195" s="136" t="s">
        <v>276</v>
      </c>
      <c r="L195" s="42">
        <f>IF($E195="N",'[1]pravidla turnaje'!$A$6,IF($H195&gt;$I195,IF(OR($W195="PP",W195="SN"),'[1]pravidla turnaje'!$A$3,'[1]pravidla turnaje'!$A$2),IF($H195&lt;$I195,IF(OR($W195="PP",W195="SN"),'[1]pravidla turnaje'!$A$5,'[1]pravidla turnaje'!$A$6),'[1]pravidla turnaje'!$A$4)))</f>
        <v>0</v>
      </c>
      <c r="M195" s="39">
        <f>IF($E195="N",'[1]pravidla turnaje'!$A$6,IF($H195&lt;$I195,IF(OR($W195="PP",$W195="SN"),'[1]pravidla turnaje'!$A$3,'[1]pravidla turnaje'!$A$2),IF($H195&gt;$I195,IF(OR($W195="PP",$W195="SN"),'[1]pravidla turnaje'!$A$5,'[1]pravidla turnaje'!$A$6),'[1]pravidla turnaje'!$A$4)))</f>
        <v>0</v>
      </c>
      <c r="N195" s="137"/>
      <c r="O195" s="138"/>
      <c r="P195" s="195" t="s">
        <v>277</v>
      </c>
      <c r="Q195" s="196" t="str">
        <f t="shared" si="23"/>
        <v>17:30 - 17:40</v>
      </c>
      <c r="R195" s="196" t="s">
        <v>278</v>
      </c>
      <c r="S195" s="197" t="str">
        <f>CONCATENATE(J195,IF(LEN(J195)=2,"","/"),IF(OR(LEN(J195)=2,F195=""),"",VLOOKUP(F195,[1]Tabulka!$B$4:$X$239,23,0))," - ",CHAR(10),IF(F195="","",VLOOKUP(F195,[1]Tabulka!$B$4:$C$239,2,0)))</f>
        <v xml:space="preserve">vítěz P17/ - 
</v>
      </c>
      <c r="T195" s="197" t="str">
        <f>CONCATENATE(K195,IF(LEN(K195)=2,"","/"),IF(OR(LEN(K195)=2,G195=""),"",VLOOKUP(G195,[1]Tabulka!$B$4:$X$239,23,0))," - ",CHAR(10),IF(G195="","",VLOOKUP(G195,[1]Tabulka!$B$4:$C$239,2,0)))</f>
        <v xml:space="preserve">vítěz P23/ - 
</v>
      </c>
      <c r="U195" s="198"/>
      <c r="V195" s="199"/>
      <c r="W195" s="200"/>
      <c r="X195" s="201"/>
      <c r="Y195" s="202"/>
      <c r="Z195" s="201"/>
      <c r="AA195" s="202"/>
      <c r="AB195" s="203" t="s">
        <v>31</v>
      </c>
      <c r="AC195" s="53" t="str">
        <f t="shared" si="19"/>
        <v>A49</v>
      </c>
      <c r="AD195" s="54">
        <f>COUNTIF($AB$3:$AB195,AB195)</f>
        <v>49</v>
      </c>
      <c r="AE195" s="55">
        <f>IF(AD195=1,'[1]pravidla turnaje'!$C$60,VLOOKUP(CONCATENATE(AB195,AD195-1),$AC$2:$AF194,3,0)+VLOOKUP(CONCATENATE(AB195,AD195-1),$AC$2:$AF194,4,0))</f>
        <v>0.72916666666666552</v>
      </c>
      <c r="AF195" s="56">
        <f>IF($E195="",('[1]pravidla turnaje'!#REF!/24/60),(VLOOKUP("x",'[1]pravidla turnaje'!$A$31:$D$58,4,0)/60/24))</f>
        <v>6.9444444444444441E-3</v>
      </c>
    </row>
    <row r="196" spans="1:35" ht="33.75" customHeight="1" x14ac:dyDescent="0.25">
      <c r="A196" s="38">
        <f t="shared" si="32"/>
        <v>0</v>
      </c>
      <c r="B196" s="38">
        <f t="shared" si="32"/>
        <v>0</v>
      </c>
      <c r="C196" s="38">
        <f t="shared" si="27"/>
        <v>0</v>
      </c>
      <c r="D196" s="39" t="str">
        <f t="shared" si="35"/>
        <v>P26</v>
      </c>
      <c r="E196" s="40" t="str">
        <f t="shared" si="34"/>
        <v>N</v>
      </c>
      <c r="F196" s="134" t="str">
        <f>IFERROR(IF(LEN(J196)&lt;5,VLOOKUP(J196,[1]Tabulka!$X$4:$Z$239,2,0),IF(VLOOKUP(RIGHT(J196,3),$D$171:$O196,2,0)="N","",IF(LEFT(J196,SEARCH(" ",J196,1)-1)="vítěz",IF(VLOOKUP(RIGHT(J196,3),$D$171:$O196,2,0)="D",VLOOKUP(RIGHT(J196,3),$D$171:$O196,3,0),VLOOKUP(RIGHT(J196,3),$D$171:$O196,4,0)),IF(VLOOKUP(RIGHT(J196,3),$D$171:$O196,2,0)="H",VLOOKUP(RIGHT(J196,3),$D$171:$O196,3,0),VLOOKUP(RIGHT(J196,3),$D$171:$O196,4,0))))),"")</f>
        <v/>
      </c>
      <c r="G196" s="134" t="str">
        <f>IFERROR(IF(LEN(K196)&lt;5,VLOOKUP(K196,[1]Tabulka!$X$4:$Z$239,2,0),IF(VLOOKUP(RIGHT(K196,3),$D$171:$O196,2,0)="N","",IF(LEFT(K196,SEARCH(" ",K196,1)-1)="vítěz",IF(VLOOKUP(RIGHT(K196,3),$D$171:$O196,2,0)="D",VLOOKUP(RIGHT(K196,3),$D$171:$O196,3,0),VLOOKUP(RIGHT(K196,3),$D$171:$O196,4,0)),IF(VLOOKUP(RIGHT(K196,3),$D$171:$O196,2,0)="H",VLOOKUP(RIGHT(K196,3),$D$171:$O196,3,0),VLOOKUP(RIGHT(K196,3),$D$171:$O196,4,0))))),"")</f>
        <v/>
      </c>
      <c r="H196" s="42" t="str">
        <f t="shared" si="36"/>
        <v/>
      </c>
      <c r="I196" s="39" t="str">
        <f t="shared" si="36"/>
        <v/>
      </c>
      <c r="J196" s="150" t="s">
        <v>279</v>
      </c>
      <c r="K196" s="151" t="s">
        <v>280</v>
      </c>
      <c r="L196" s="42">
        <f>IF($E196="N",'[1]pravidla turnaje'!$A$6,IF($H196&gt;$I196,IF(OR($W196="PP",W196="SN"),'[1]pravidla turnaje'!$A$3,'[1]pravidla turnaje'!$A$2),IF($H196&lt;$I196,IF(OR($W196="PP",W196="SN"),'[1]pravidla turnaje'!$A$5,'[1]pravidla turnaje'!$A$6),'[1]pravidla turnaje'!$A$4)))</f>
        <v>0</v>
      </c>
      <c r="M196" s="39">
        <f>IF($E196="N",'[1]pravidla turnaje'!$A$6,IF($H196&lt;$I196,IF(OR($W196="PP",$W196="SN"),'[1]pravidla turnaje'!$A$3,'[1]pravidla turnaje'!$A$2),IF($H196&gt;$I196,IF(OR($W196="PP",$W196="SN"),'[1]pravidla turnaje'!$A$5,'[1]pravidla turnaje'!$A$6),'[1]pravidla turnaje'!$A$4)))</f>
        <v>0</v>
      </c>
      <c r="N196" s="152"/>
      <c r="O196" s="153"/>
      <c r="P196" s="53" t="s">
        <v>277</v>
      </c>
      <c r="Q196" s="154" t="str">
        <f t="shared" si="23"/>
        <v>17:30 - 17:40</v>
      </c>
      <c r="R196" s="154" t="s">
        <v>281</v>
      </c>
      <c r="S196" s="155" t="str">
        <f>CONCATENATE(J196,IF(LEN(J196)=2,"","/"),IF(OR(LEN(J196)=2,F196=""),"",VLOOKUP(F196,[1]Tabulka!$B$4:$X$239,23,0))," - ",CHAR(10),IF(F196="","",VLOOKUP(F196,[1]Tabulka!$B$4:$C$239,2,0)))</f>
        <v xml:space="preserve">vítěz P18/ - 
</v>
      </c>
      <c r="T196" s="155" t="str">
        <f>CONCATENATE(K196,IF(LEN(K196)=2,"","/"),IF(OR(LEN(K196)=2,G196=""),"",VLOOKUP(G196,[1]Tabulka!$B$4:$X$239,23,0))," - ",CHAR(10),IF(G196="","",VLOOKUP(G196,[1]Tabulka!$B$4:$C$239,2,0)))</f>
        <v xml:space="preserve">vítěz P24/ - 
</v>
      </c>
      <c r="U196" s="156"/>
      <c r="V196" s="157"/>
      <c r="W196" s="158"/>
      <c r="X196" s="159"/>
      <c r="Y196" s="160"/>
      <c r="Z196" s="159"/>
      <c r="AA196" s="160"/>
      <c r="AB196" s="161" t="s">
        <v>33</v>
      </c>
      <c r="AC196" s="53" t="str">
        <f t="shared" ref="AC196:AC246" si="37">CONCATENATE(CONCATENATE(AB196),AD196)</f>
        <v>B49</v>
      </c>
      <c r="AD196" s="54">
        <f>COUNTIF($AB$3:$AB196,AB196)</f>
        <v>49</v>
      </c>
      <c r="AE196" s="55">
        <f>IF(AD196=1,'[1]pravidla turnaje'!$C$60,VLOOKUP(CONCATENATE(AB196,AD196-1),$AC$2:$AF195,3,0)+VLOOKUP(CONCATENATE(AB196,AD196-1),$AC$2:$AF195,4,0))</f>
        <v>0.72916666666666552</v>
      </c>
      <c r="AF196" s="56">
        <f>IF($E196="",('[1]pravidla turnaje'!#REF!/24/60),(VLOOKUP("x",'[1]pravidla turnaje'!$A$31:$D$58,4,0)/60/24))</f>
        <v>6.9444444444444441E-3</v>
      </c>
    </row>
    <row r="197" spans="1:35" ht="33.75" customHeight="1" x14ac:dyDescent="0.25">
      <c r="A197" s="38">
        <f t="shared" si="32"/>
        <v>0</v>
      </c>
      <c r="B197" s="38">
        <f t="shared" si="32"/>
        <v>0</v>
      </c>
      <c r="C197" s="38">
        <f t="shared" si="27"/>
        <v>0</v>
      </c>
      <c r="D197" s="39" t="str">
        <f t="shared" si="35"/>
        <v>P27</v>
      </c>
      <c r="E197" s="40" t="str">
        <f t="shared" si="34"/>
        <v>N</v>
      </c>
      <c r="F197" s="134" t="str">
        <f>IFERROR(IF(LEN(J197)&lt;5,VLOOKUP(J197,[1]Tabulka!$X$4:$Z$239,2,0),IF(VLOOKUP(RIGHT(J197,3),$D$171:$O197,2,0)="N","",IF(LEFT(J197,SEARCH(" ",J197,1)-1)="vítěz",IF(VLOOKUP(RIGHT(J197,3),$D$171:$O197,2,0)="D",VLOOKUP(RIGHT(J197,3),$D$171:$O197,3,0),VLOOKUP(RIGHT(J197,3),$D$171:$O197,4,0)),IF(VLOOKUP(RIGHT(J197,3),$D$171:$O197,2,0)="H",VLOOKUP(RIGHT(J197,3),$D$171:$O197,3,0),VLOOKUP(RIGHT(J197,3),$D$171:$O197,4,0))))),"")</f>
        <v/>
      </c>
      <c r="G197" s="134" t="str">
        <f>IFERROR(IF(LEN(K197)&lt;5,VLOOKUP(K197,[1]Tabulka!$X$4:$Z$239,2,0),IF(VLOOKUP(RIGHT(K197,3),$D$171:$O197,2,0)="N","",IF(LEFT(K197,SEARCH(" ",K197,1)-1)="vítěz",IF(VLOOKUP(RIGHT(K197,3),$D$171:$O197,2,0)="D",VLOOKUP(RIGHT(K197,3),$D$171:$O197,3,0),VLOOKUP(RIGHT(K197,3),$D$171:$O197,4,0)),IF(VLOOKUP(RIGHT(K197,3),$D$171:$O197,2,0)="H",VLOOKUP(RIGHT(K197,3),$D$171:$O197,3,0),VLOOKUP(RIGHT(K197,3),$D$171:$O197,4,0))))),"")</f>
        <v/>
      </c>
      <c r="H197" s="42" t="str">
        <f t="shared" si="36"/>
        <v/>
      </c>
      <c r="I197" s="39" t="str">
        <f t="shared" si="36"/>
        <v/>
      </c>
      <c r="J197" s="150" t="s">
        <v>282</v>
      </c>
      <c r="K197" s="151" t="s">
        <v>283</v>
      </c>
      <c r="L197" s="42">
        <f>IF($E197="N",'[1]pravidla turnaje'!$A$6,IF($H197&gt;$I197,IF(OR($W197="PP",W197="SN"),'[1]pravidla turnaje'!$A$3,'[1]pravidla turnaje'!$A$2),IF($H197&lt;$I197,IF(OR($W197="PP",W197="SN"),'[1]pravidla turnaje'!$A$5,'[1]pravidla turnaje'!$A$6),'[1]pravidla turnaje'!$A$4)))</f>
        <v>0</v>
      </c>
      <c r="M197" s="39">
        <f>IF($E197="N",'[1]pravidla turnaje'!$A$6,IF($H197&lt;$I197,IF(OR($W197="PP",$W197="SN"),'[1]pravidla turnaje'!$A$3,'[1]pravidla turnaje'!$A$2),IF($H197&gt;$I197,IF(OR($W197="PP",$W197="SN"),'[1]pravidla turnaje'!$A$5,'[1]pravidla turnaje'!$A$6),'[1]pravidla turnaje'!$A$4)))</f>
        <v>0</v>
      </c>
      <c r="N197" s="152"/>
      <c r="O197" s="153"/>
      <c r="P197" s="53" t="s">
        <v>277</v>
      </c>
      <c r="Q197" s="154" t="str">
        <f t="shared" si="23"/>
        <v>17:40 - 17:50</v>
      </c>
      <c r="R197" s="154" t="s">
        <v>284</v>
      </c>
      <c r="S197" s="155" t="str">
        <f>CONCATENATE(J197,IF(LEN(J197)=2,"","/"),IF(OR(LEN(J197)=2,F197=""),"",VLOOKUP(F197,[1]Tabulka!$B$4:$X$239,23,0))," - ",CHAR(10),IF(F197="","",VLOOKUP(F197,[1]Tabulka!$B$4:$C$239,2,0)))</f>
        <v xml:space="preserve">vítěz P19/ - 
</v>
      </c>
      <c r="T197" s="155" t="str">
        <f>CONCATENATE(K197,IF(LEN(K197)=2,"","/"),IF(OR(LEN(K197)=2,G197=""),"",VLOOKUP(G197,[1]Tabulka!$B$4:$X$239,23,0))," - ",CHAR(10),IF(G197="","",VLOOKUP(G197,[1]Tabulka!$B$4:$C$239,2,0)))</f>
        <v xml:space="preserve">vítěz P21/ - 
</v>
      </c>
      <c r="U197" s="156"/>
      <c r="V197" s="157"/>
      <c r="W197" s="158"/>
      <c r="X197" s="159"/>
      <c r="Y197" s="160"/>
      <c r="Z197" s="159"/>
      <c r="AA197" s="160"/>
      <c r="AB197" s="161" t="s">
        <v>31</v>
      </c>
      <c r="AC197" s="53" t="str">
        <f t="shared" si="37"/>
        <v>A50</v>
      </c>
      <c r="AD197" s="54">
        <f>COUNTIF($AB$3:$AB197,AB197)</f>
        <v>50</v>
      </c>
      <c r="AE197" s="55">
        <f>IF(AD197=1,'[1]pravidla turnaje'!$C$60,VLOOKUP(CONCATENATE(AB197,AD197-1),$AC$2:$AF196,3,0)+VLOOKUP(CONCATENATE(AB197,AD197-1),$AC$2:$AF196,4,0))</f>
        <v>0.73611111111110994</v>
      </c>
      <c r="AF197" s="56">
        <f>IF($E197="",('[1]pravidla turnaje'!#REF!/24/60),(VLOOKUP("x",'[1]pravidla turnaje'!$A$31:$D$58,4,0)/60/24))</f>
        <v>6.9444444444444441E-3</v>
      </c>
    </row>
    <row r="198" spans="1:35" ht="33.75" customHeight="1" x14ac:dyDescent="0.25">
      <c r="A198" s="70">
        <f t="shared" si="32"/>
        <v>0</v>
      </c>
      <c r="B198" s="70">
        <f t="shared" si="32"/>
        <v>0</v>
      </c>
      <c r="C198" s="70">
        <f t="shared" si="27"/>
        <v>0</v>
      </c>
      <c r="D198" s="163" t="str">
        <f t="shared" si="35"/>
        <v>P28</v>
      </c>
      <c r="E198" s="164" t="str">
        <f t="shared" si="34"/>
        <v>N</v>
      </c>
      <c r="F198" s="134" t="str">
        <f>IFERROR(IF(LEN(J198)&lt;5,VLOOKUP(J198,[1]Tabulka!$X$4:$Z$239,2,0),IF(VLOOKUP(RIGHT(J198,3),$D$171:$O198,2,0)="N","",IF(LEFT(J198,SEARCH(" ",J198,1)-1)="vítěz",IF(VLOOKUP(RIGHT(J198,3),$D$171:$O198,2,0)="D",VLOOKUP(RIGHT(J198,3),$D$171:$O198,3,0),VLOOKUP(RIGHT(J198,3),$D$171:$O198,4,0)),IF(VLOOKUP(RIGHT(J198,3),$D$171:$O198,2,0)="H",VLOOKUP(RIGHT(J198,3),$D$171:$O198,3,0),VLOOKUP(RIGHT(J198,3),$D$171:$O198,4,0))))),"")</f>
        <v/>
      </c>
      <c r="G198" s="134" t="str">
        <f>IFERROR(IF(LEN(K198)&lt;5,VLOOKUP(K198,[1]Tabulka!$X$4:$Z$239,2,0),IF(VLOOKUP(RIGHT(K198,3),$D$171:$O198,2,0)="N","",IF(LEFT(K198,SEARCH(" ",K198,1)-1)="vítěz",IF(VLOOKUP(RIGHT(K198,3),$D$171:$O198,2,0)="D",VLOOKUP(RIGHT(K198,3),$D$171:$O198,3,0),VLOOKUP(RIGHT(K198,3),$D$171:$O198,4,0)),IF(VLOOKUP(RIGHT(K198,3),$D$171:$O198,2,0)="H",VLOOKUP(RIGHT(K198,3),$D$171:$O198,3,0),VLOOKUP(RIGHT(K198,3),$D$171:$O198,4,0))))),"")</f>
        <v/>
      </c>
      <c r="H198" s="165" t="str">
        <f t="shared" si="36"/>
        <v/>
      </c>
      <c r="I198" s="163" t="str">
        <f t="shared" si="36"/>
        <v/>
      </c>
      <c r="J198" s="182" t="s">
        <v>285</v>
      </c>
      <c r="K198" s="183" t="s">
        <v>286</v>
      </c>
      <c r="L198" s="165">
        <f>IF($E198="N",'[1]pravidla turnaje'!$A$6,IF($H198&gt;$I198,IF(OR($W198="PP",W198="SN"),'[1]pravidla turnaje'!$A$3,'[1]pravidla turnaje'!$A$2),IF($H198&lt;$I198,IF(OR($W198="PP",W198="SN"),'[1]pravidla turnaje'!$A$5,'[1]pravidla turnaje'!$A$6),'[1]pravidla turnaje'!$A$4)))</f>
        <v>0</v>
      </c>
      <c r="M198" s="163">
        <f>IF($E198="N",'[1]pravidla turnaje'!$A$6,IF($H198&lt;$I198,IF(OR($W198="PP",$W198="SN"),'[1]pravidla turnaje'!$A$3,'[1]pravidla turnaje'!$A$2),IF($H198&gt;$I198,IF(OR($W198="PP",$W198="SN"),'[1]pravidla turnaje'!$A$5,'[1]pravidla turnaje'!$A$6),'[1]pravidla turnaje'!$A$4)))</f>
        <v>0</v>
      </c>
      <c r="N198" s="166"/>
      <c r="O198" s="167"/>
      <c r="P198" s="168" t="s">
        <v>277</v>
      </c>
      <c r="Q198" s="169" t="str">
        <f t="shared" si="23"/>
        <v>17:40 - 17:50</v>
      </c>
      <c r="R198" s="169" t="s">
        <v>287</v>
      </c>
      <c r="S198" s="170" t="str">
        <f>CONCATENATE(J198,IF(LEN(J198)=2,"","/"),IF(OR(LEN(J198)=2,F198=""),"",VLOOKUP(F198,[1]Tabulka!$B$4:$X$239,23,0))," - ",CHAR(10),IF(F198="","",VLOOKUP(F198,[1]Tabulka!$B$4:$C$239,2,0)))</f>
        <v xml:space="preserve">vítěz P20/ - 
</v>
      </c>
      <c r="T198" s="170" t="str">
        <f>CONCATENATE(K198,IF(LEN(K198)=2,"","/"),IF(OR(LEN(K198)=2,G198=""),"",VLOOKUP(G198,[1]Tabulka!$B$4:$X$239,23,0))," - ",CHAR(10),IF(G198="","",VLOOKUP(G198,[1]Tabulka!$B$4:$C$239,2,0)))</f>
        <v xml:space="preserve">vítěz P22/ - 
</v>
      </c>
      <c r="U198" s="171"/>
      <c r="V198" s="172"/>
      <c r="W198" s="173"/>
      <c r="X198" s="174"/>
      <c r="Y198" s="175"/>
      <c r="Z198" s="174"/>
      <c r="AA198" s="175"/>
      <c r="AB198" s="177" t="s">
        <v>33</v>
      </c>
      <c r="AC198" s="53" t="str">
        <f t="shared" si="37"/>
        <v>B50</v>
      </c>
      <c r="AD198" s="54">
        <f>COUNTIF($AB$3:$AB198,AB198)</f>
        <v>50</v>
      </c>
      <c r="AE198" s="55">
        <f>IF(AD198=1,'[1]pravidla turnaje'!$C$60,VLOOKUP(CONCATENATE(AB198,AD198-1),$AC$2:$AF197,3,0)+VLOOKUP(CONCATENATE(AB198,AD198-1),$AC$2:$AF197,4,0))</f>
        <v>0.73611111111110994</v>
      </c>
      <c r="AF198" s="56">
        <f>IF($E198="",('[1]pravidla turnaje'!#REF!/24/60),(VLOOKUP("x",'[1]pravidla turnaje'!$A$31:$D$58,4,0)/60/24))</f>
        <v>6.9444444444444441E-3</v>
      </c>
    </row>
    <row r="199" spans="1:35" ht="33.75" customHeight="1" x14ac:dyDescent="0.25">
      <c r="A199" s="38">
        <f t="shared" si="32"/>
        <v>0</v>
      </c>
      <c r="B199" s="38">
        <f t="shared" si="32"/>
        <v>0</v>
      </c>
      <c r="C199" s="38">
        <f t="shared" si="27"/>
        <v>0</v>
      </c>
      <c r="D199" s="39" t="str">
        <f t="shared" si="35"/>
        <v>P29</v>
      </c>
      <c r="E199" s="40" t="str">
        <f t="shared" si="34"/>
        <v>N</v>
      </c>
      <c r="F199" s="134" t="str">
        <f>IFERROR(IF(LEN(J199)&lt;5,VLOOKUP(J199,[1]Tabulka!$X$4:$Z$239,2,0),IF(VLOOKUP(RIGHT(J199,3),$D$171:$O199,2,0)="N","",IF(LEFT(J199,SEARCH(" ",J199,1)-1)="vítěz",IF(VLOOKUP(RIGHT(J199,3),$D$171:$O199,2,0)="D",VLOOKUP(RIGHT(J199,3),$D$171:$O199,3,0),VLOOKUP(RIGHT(J199,3),$D$171:$O199,4,0)),IF(VLOOKUP(RIGHT(J199,3),$D$171:$O199,2,0)="H",VLOOKUP(RIGHT(J199,3),$D$171:$O199,3,0),VLOOKUP(RIGHT(J199,3),$D$171:$O199,4,0))))),"")</f>
        <v/>
      </c>
      <c r="G199" s="134" t="str">
        <f>IFERROR(IF(LEN(K199)&lt;5,VLOOKUP(K199,[1]Tabulka!$X$4:$Z$239,2,0),IF(VLOOKUP(RIGHT(K199,3),$D$171:$O199,2,0)="N","",IF(LEFT(K199,SEARCH(" ",K199,1)-1)="vítěz",IF(VLOOKUP(RIGHT(K199,3),$D$171:$O199,2,0)="D",VLOOKUP(RIGHT(K199,3),$D$171:$O199,3,0),VLOOKUP(RIGHT(K199,3),$D$171:$O199,4,0)),IF(VLOOKUP(RIGHT(K199,3),$D$171:$O199,2,0)="H",VLOOKUP(RIGHT(K199,3),$D$171:$O199,3,0),VLOOKUP(RIGHT(K199,3),$D$171:$O199,4,0))))),"")</f>
        <v/>
      </c>
      <c r="H199" s="42" t="str">
        <f t="shared" si="36"/>
        <v/>
      </c>
      <c r="I199" s="39" t="str">
        <f t="shared" si="36"/>
        <v/>
      </c>
      <c r="J199" s="182" t="s">
        <v>288</v>
      </c>
      <c r="K199" s="183" t="s">
        <v>289</v>
      </c>
      <c r="L199" s="42">
        <f>IF($E199="N",'[1]pravidla turnaje'!$A$6,IF($H199&gt;$I199,IF(OR($W199="PP",W199="SN"),'[1]pravidla turnaje'!$A$3,'[1]pravidla turnaje'!$A$2),IF($H199&lt;$I199,IF(OR($W199="PP",W199="SN"),'[1]pravidla turnaje'!$A$5,'[1]pravidla turnaje'!$A$6),'[1]pravidla turnaje'!$A$4)))</f>
        <v>0</v>
      </c>
      <c r="M199" s="39">
        <f>IF($E199="N",'[1]pravidla turnaje'!$A$6,IF($H199&lt;$I199,IF(OR($W199="PP",$W199="SN"),'[1]pravidla turnaje'!$A$3,'[1]pravidla turnaje'!$A$2),IF($H199&gt;$I199,IF(OR($W199="PP",$W199="SN"),'[1]pravidla turnaje'!$A$5,'[1]pravidla turnaje'!$A$6),'[1]pravidla turnaje'!$A$4)))</f>
        <v>0</v>
      </c>
      <c r="N199" s="137"/>
      <c r="O199" s="138"/>
      <c r="P199" s="139" t="s">
        <v>290</v>
      </c>
      <c r="Q199" s="140" t="str">
        <f t="shared" si="23"/>
        <v>17:50 - 18:00</v>
      </c>
      <c r="R199" s="140" t="s">
        <v>291</v>
      </c>
      <c r="S199" s="141" t="str">
        <f>CONCATENATE(J199,IF(LEN(J199)=2,"","/"),IF(OR(LEN(J199)=2,F199=""),"",VLOOKUP(F199,[1]Tabulka!$B$4:$X$239,23,0))," - ",CHAR(10),IF(F199="","",VLOOKUP(F199,[1]Tabulka!$B$4:$C$239,2,0)))</f>
        <v xml:space="preserve">vítěz P27/ - 
</v>
      </c>
      <c r="T199" s="141" t="str">
        <f>CONCATENATE(K199,IF(LEN(K199)=2,"","/"),IF(OR(LEN(K199)=2,G199=""),"",VLOOKUP(G199,[1]Tabulka!$B$4:$X$239,23,0))," - ",CHAR(10),IF(G199="","",VLOOKUP(G199,[1]Tabulka!$B$4:$C$239,2,0)))</f>
        <v xml:space="preserve">vítěz P26/ - 
</v>
      </c>
      <c r="U199" s="142"/>
      <c r="V199" s="143"/>
      <c r="W199" s="144"/>
      <c r="X199" s="145"/>
      <c r="Y199" s="146"/>
      <c r="Z199" s="145"/>
      <c r="AA199" s="146"/>
      <c r="AB199" s="147" t="s">
        <v>31</v>
      </c>
      <c r="AC199" s="53" t="str">
        <f t="shared" si="37"/>
        <v>A51</v>
      </c>
      <c r="AD199" s="54">
        <f>COUNTIF($AB$3:$AB199,AB199)</f>
        <v>51</v>
      </c>
      <c r="AE199" s="55">
        <f>IF(AD199=1,'[1]pravidla turnaje'!$C$60,VLOOKUP(CONCATENATE(AB199,AD199-1),$AC$2:$AF198,3,0)+VLOOKUP(CONCATENATE(AB199,AD199-1),$AC$2:$AF198,4,0))</f>
        <v>0.74305555555555436</v>
      </c>
      <c r="AF199" s="56">
        <f>IF($E199="",('[1]pravidla turnaje'!#REF!/24/60),(VLOOKUP("x",'[1]pravidla turnaje'!$A$31:$D$58,4,0)/60/24))</f>
        <v>6.9444444444444441E-3</v>
      </c>
      <c r="AH199" s="204"/>
      <c r="AI199" s="204"/>
    </row>
    <row r="200" spans="1:35" ht="33.75" customHeight="1" thickBot="1" x14ac:dyDescent="0.3">
      <c r="A200" s="114">
        <f t="shared" si="32"/>
        <v>0</v>
      </c>
      <c r="B200" s="114">
        <f t="shared" si="32"/>
        <v>0</v>
      </c>
      <c r="C200" s="114">
        <f t="shared" si="27"/>
        <v>0</v>
      </c>
      <c r="D200" s="178" t="str">
        <f t="shared" si="35"/>
        <v>P30</v>
      </c>
      <c r="E200" s="179" t="str">
        <f t="shared" si="34"/>
        <v>N</v>
      </c>
      <c r="F200" s="205" t="str">
        <f>IFERROR(IF(LEN(J200)&lt;5,VLOOKUP(J200,[1]Tabulka!$X$4:$Z$239,2,0),IF(VLOOKUP(RIGHT(J200,3),$D$171:$O200,2,0)="N","",IF(LEFT(J200,SEARCH(" ",J200,1)-1)="vítěz",IF(VLOOKUP(RIGHT(J200,3),$D$171:$O200,2,0)="D",VLOOKUP(RIGHT(J200,3),$D$171:$O200,3,0),VLOOKUP(RIGHT(J200,3),$D$171:$O200,4,0)),IF(VLOOKUP(RIGHT(J200,3),$D$171:$O200,2,0)="H",VLOOKUP(RIGHT(J200,3),$D$171:$O200,3,0),VLOOKUP(RIGHT(J200,3),$D$171:$O200,4,0))))),"")</f>
        <v/>
      </c>
      <c r="G200" s="205" t="str">
        <f>IFERROR(IF(LEN(K200)&lt;5,VLOOKUP(K200,[1]Tabulka!$X$4:$Z$239,2,0),IF(VLOOKUP(RIGHT(K200,3),$D$171:$O200,2,0)="N","",IF(LEFT(K200,SEARCH(" ",K200,1)-1)="vítěz",IF(VLOOKUP(RIGHT(K200,3),$D$171:$O200,2,0)="D",VLOOKUP(RIGHT(K200,3),$D$171:$O200,3,0),VLOOKUP(RIGHT(K200,3),$D$171:$O200,4,0)),IF(VLOOKUP(RIGHT(K200,3),$D$171:$O200,2,0)="H",VLOOKUP(RIGHT(K200,3),$D$171:$O200,3,0),VLOOKUP(RIGHT(K200,3),$D$171:$O200,4,0))))),"")</f>
        <v/>
      </c>
      <c r="H200" s="181" t="str">
        <f t="shared" si="36"/>
        <v/>
      </c>
      <c r="I200" s="178" t="str">
        <f t="shared" si="36"/>
        <v/>
      </c>
      <c r="J200" s="135" t="s">
        <v>292</v>
      </c>
      <c r="K200" s="136" t="s">
        <v>293</v>
      </c>
      <c r="L200" s="181">
        <f>IF($E200="N",'[1]pravidla turnaje'!$A$6,IF($H200&gt;$I200,IF(OR($W200="PP",W200="SN"),'[1]pravidla turnaje'!$A$3,'[1]pravidla turnaje'!$A$2),IF($H200&lt;$I200,IF(OR($W200="PP",W200="SN"),'[1]pravidla turnaje'!$A$5,'[1]pravidla turnaje'!$A$6),'[1]pravidla turnaje'!$A$4)))</f>
        <v>0</v>
      </c>
      <c r="M200" s="178">
        <f>IF($E200="N",'[1]pravidla turnaje'!$A$6,IF($H200&lt;$I200,IF(OR($W200="PP",$W200="SN"),'[1]pravidla turnaje'!$A$3,'[1]pravidla turnaje'!$A$2),IF($H200&gt;$I200,IF(OR($W200="PP",$W200="SN"),'[1]pravidla turnaje'!$A$5,'[1]pravidla turnaje'!$A$6),'[1]pravidla turnaje'!$A$4)))</f>
        <v>0</v>
      </c>
      <c r="N200" s="184"/>
      <c r="O200" s="185"/>
      <c r="P200" s="186" t="s">
        <v>290</v>
      </c>
      <c r="Q200" s="187" t="str">
        <f t="shared" si="23"/>
        <v>18:00 - 18:10</v>
      </c>
      <c r="R200" s="187" t="s">
        <v>294</v>
      </c>
      <c r="S200" s="188" t="str">
        <f>CONCATENATE(J200,IF(LEN(J200)=2,"","/"),IF(OR(LEN(J200)=2,F200=""),"",VLOOKUP(F200,[1]Tabulka!$B$4:$X$239,23,0))," - ",CHAR(10),IF(F200="","",VLOOKUP(F200,[1]Tabulka!$B$4:$C$239,2,0)))</f>
        <v xml:space="preserve">vítěz P25/ - 
</v>
      </c>
      <c r="T200" s="188" t="str">
        <f>CONCATENATE(K200,IF(LEN(K200)=2,"","/"),IF(OR(LEN(K200)=2,G200=""),"",VLOOKUP(G200,[1]Tabulka!$B$4:$X$239,23,0))," - ",CHAR(10),IF(G200="","",VLOOKUP(G200,[1]Tabulka!$B$4:$C$239,2,0)))</f>
        <v xml:space="preserve">vítěz P28/ - 
</v>
      </c>
      <c r="U200" s="189"/>
      <c r="V200" s="190"/>
      <c r="W200" s="191"/>
      <c r="X200" s="192"/>
      <c r="Y200" s="193"/>
      <c r="Z200" s="192"/>
      <c r="AA200" s="193"/>
      <c r="AB200" s="194" t="s">
        <v>31</v>
      </c>
      <c r="AC200" s="53" t="str">
        <f t="shared" si="37"/>
        <v>A52</v>
      </c>
      <c r="AD200" s="54">
        <f>COUNTIF($AB$3:$AB200,AB200)</f>
        <v>52</v>
      </c>
      <c r="AE200" s="55">
        <f>IF(AD200=1,'[1]pravidla turnaje'!$C$60,VLOOKUP(CONCATENATE(AB200,AD200-1),$AC$2:$AF199,3,0)+VLOOKUP(CONCATENATE(AB200,AD200-1),$AC$2:$AF199,4,0))</f>
        <v>0.74999999999999878</v>
      </c>
      <c r="AF200" s="56">
        <f>IF($E200="",('[1]pravidla turnaje'!#REF!/24/60),(VLOOKUP("x",'[1]pravidla turnaje'!$A$31:$D$58,4,0)/60/24))</f>
        <v>6.9444444444444441E-3</v>
      </c>
      <c r="AH200" s="204"/>
      <c r="AI200" s="204"/>
    </row>
    <row r="201" spans="1:35" ht="33.75" customHeight="1" x14ac:dyDescent="0.25">
      <c r="A201" s="38">
        <f t="shared" si="32"/>
        <v>0</v>
      </c>
      <c r="B201" s="38">
        <f t="shared" si="32"/>
        <v>0</v>
      </c>
      <c r="C201" s="38">
        <f t="shared" si="27"/>
        <v>0</v>
      </c>
      <c r="D201" s="39" t="str">
        <f t="shared" si="35"/>
        <v>P31</v>
      </c>
      <c r="E201" s="40" t="str">
        <f t="shared" si="34"/>
        <v>N</v>
      </c>
      <c r="F201" s="134" t="str">
        <f>IFERROR(IF(LEN(J201)&lt;5,VLOOKUP(J201,[1]Tabulka!$X$4:$Z$239,2,0),IF(VLOOKUP(RIGHT(J201,3),$D$171:$O201,2,0)="N","",IF(LEFT(J201,SEARCH(" ",J201,1)-1)="vítěz",IF(VLOOKUP(RIGHT(J201,3),$D$171:$O201,2,0)="D",VLOOKUP(RIGHT(J201,3),$D$171:$O201,3,0),VLOOKUP(RIGHT(J201,3),$D$171:$O201,4,0)),IF(VLOOKUP(RIGHT(J201,3),$D$171:$O201,2,0)="H",VLOOKUP(RIGHT(J201,3),$D$171:$O201,3,0),VLOOKUP(RIGHT(J201,3),$D$171:$O201,4,0))))),"")</f>
        <v/>
      </c>
      <c r="G201" s="134" t="str">
        <f>IFERROR(IF(LEN(K201)&lt;5,VLOOKUP(K201,[1]Tabulka!$X$4:$Z$239,2,0),IF(VLOOKUP(RIGHT(K201,3),$D$171:$O201,2,0)="N","",IF(LEFT(K201,SEARCH(" ",K201,1)-1)="vítěz",IF(VLOOKUP(RIGHT(K201,3),$D$171:$O201,2,0)="D",VLOOKUP(RIGHT(K201,3),$D$171:$O201,3,0),VLOOKUP(RIGHT(K201,3),$D$171:$O201,4,0)),IF(VLOOKUP(RIGHT(K201,3),$D$171:$O201,2,0)="H",VLOOKUP(RIGHT(K201,3),$D$171:$O201,3,0),VLOOKUP(RIGHT(K201,3),$D$171:$O201,4,0))))),"")</f>
        <v/>
      </c>
      <c r="H201" s="42" t="str">
        <f t="shared" si="36"/>
        <v/>
      </c>
      <c r="I201" s="39" t="str">
        <f t="shared" si="36"/>
        <v/>
      </c>
      <c r="J201" s="135" t="s">
        <v>295</v>
      </c>
      <c r="K201" s="136" t="s">
        <v>296</v>
      </c>
      <c r="L201" s="42">
        <f>IF($E201="N",'[1]pravidla turnaje'!$A$6,IF($H201&gt;$I201,IF(OR($W201="PP",W201="SN"),'[1]pravidla turnaje'!$A$3,'[1]pravidla turnaje'!$A$2),IF($H201&lt;$I201,IF(OR($W201="PP",W201="SN"),'[1]pravidla turnaje'!$A$5,'[1]pravidla turnaje'!$A$6),'[1]pravidla turnaje'!$A$4)))</f>
        <v>0</v>
      </c>
      <c r="M201" s="39">
        <f>IF($E201="N",'[1]pravidla turnaje'!$A$6,IF($H201&lt;$I201,IF(OR($W201="PP",$W201="SN"),'[1]pravidla turnaje'!$A$3,'[1]pravidla turnaje'!$A$2),IF($H201&gt;$I201,IF(OR($W201="PP",$W201="SN"),'[1]pravidla turnaje'!$A$5,'[1]pravidla turnaje'!$A$6),'[1]pravidla turnaje'!$A$4)))</f>
        <v>0</v>
      </c>
      <c r="N201" s="137"/>
      <c r="O201" s="138"/>
      <c r="P201" s="206" t="s">
        <v>297</v>
      </c>
      <c r="Q201" s="207" t="str">
        <f t="shared" si="23"/>
        <v>18:10 - 18:20</v>
      </c>
      <c r="R201" s="207" t="s">
        <v>298</v>
      </c>
      <c r="S201" s="208" t="str">
        <f>CONCATENATE(J201,IF(LEN(J201)=2,"","/"),IF(OR(LEN(J201)=2,F201=""),"",VLOOKUP(F201,[1]Tabulka!$B$4:$X$239,23,0))," - ",CHAR(10),IF(F201="","",VLOOKUP(F201,[1]Tabulka!$B$4:$C$239,2,0)))</f>
        <v xml:space="preserve">poražený P29/ - 
</v>
      </c>
      <c r="T201" s="208" t="str">
        <f>CONCATENATE(K201,IF(LEN(K201)=2,"","/"),IF(OR(LEN(K201)=2,G201=""),"",VLOOKUP(G201,[1]Tabulka!$B$4:$X$239,23,0))," - ",CHAR(10),IF(G201="","",VLOOKUP(G201,[1]Tabulka!$B$4:$C$239,2,0)))</f>
        <v xml:space="preserve">poražený P30/ - 
</v>
      </c>
      <c r="U201" s="209"/>
      <c r="V201" s="210"/>
      <c r="W201" s="211"/>
      <c r="X201" s="212"/>
      <c r="Y201" s="213"/>
      <c r="Z201" s="212"/>
      <c r="AA201" s="213"/>
      <c r="AB201" s="214" t="s">
        <v>31</v>
      </c>
      <c r="AC201" s="53" t="str">
        <f t="shared" si="37"/>
        <v>A53</v>
      </c>
      <c r="AD201" s="54">
        <f>COUNTIF($AB$3:$AB201,AB201)</f>
        <v>53</v>
      </c>
      <c r="AE201" s="55">
        <f>IF(AD201=1,'[1]pravidla turnaje'!$C$60,VLOOKUP(CONCATENATE(AB201,AD201-1),$AC$2:$AF200,3,0)+VLOOKUP(CONCATENATE(AB201,AD201-1),$AC$2:$AF200,4,0))</f>
        <v>0.7569444444444432</v>
      </c>
      <c r="AF201" s="56">
        <f>IF($E201="",('[1]pravidla turnaje'!#REF!/24/60),(VLOOKUP("x",'[1]pravidla turnaje'!$A$31:$D$58,4,0)/60/24))</f>
        <v>6.9444444444444441E-3</v>
      </c>
    </row>
    <row r="202" spans="1:35" ht="33.75" customHeight="1" thickBot="1" x14ac:dyDescent="0.3">
      <c r="A202" s="114">
        <f t="shared" si="32"/>
        <v>0</v>
      </c>
      <c r="B202" s="114">
        <f t="shared" si="32"/>
        <v>0</v>
      </c>
      <c r="C202" s="114">
        <f t="shared" si="27"/>
        <v>0</v>
      </c>
      <c r="D202" s="178" t="str">
        <f t="shared" si="35"/>
        <v>P32</v>
      </c>
      <c r="E202" s="179" t="str">
        <f t="shared" si="34"/>
        <v>N</v>
      </c>
      <c r="F202" s="205" t="str">
        <f>IFERROR(IF(LEN(J202)&lt;5,VLOOKUP(J202,[1]Tabulka!$X$4:$Z$239,2,0),IF(VLOOKUP(RIGHT(J202,3),$D$171:$O202,2,0)="N","",IF(LEFT(J202,SEARCH(" ",J202,1)-1)="vítěz",IF(VLOOKUP(RIGHT(J202,3),$D$171:$O202,2,0)="D",VLOOKUP(RIGHT(J202,3),$D$171:$O202,3,0),VLOOKUP(RIGHT(J202,3),$D$171:$O202,4,0)),IF(VLOOKUP(RIGHT(J202,3),$D$171:$O202,2,0)="H",VLOOKUP(RIGHT(J202,3),$D$171:$O202,3,0),VLOOKUP(RIGHT(J202,3),$D$171:$O202,4,0))))),"")</f>
        <v/>
      </c>
      <c r="G202" s="205" t="str">
        <f>IFERROR(IF(LEN(K202)&lt;5,VLOOKUP(K202,[1]Tabulka!$X$4:$Z$239,2,0),IF(VLOOKUP(RIGHT(K202,3),$D$171:$O202,2,0)="N","",IF(LEFT(K202,SEARCH(" ",K202,1)-1)="vítěz",IF(VLOOKUP(RIGHT(K202,3),$D$171:$O202,2,0)="D",VLOOKUP(RIGHT(K202,3),$D$171:$O202,3,0),VLOOKUP(RIGHT(K202,3),$D$171:$O202,4,0)),IF(VLOOKUP(RIGHT(K202,3),$D$171:$O202,2,0)="H",VLOOKUP(RIGHT(K202,3),$D$171:$O202,3,0),VLOOKUP(RIGHT(K202,3),$D$171:$O202,4,0))))),"")</f>
        <v/>
      </c>
      <c r="H202" s="181" t="str">
        <f t="shared" si="36"/>
        <v/>
      </c>
      <c r="I202" s="178" t="str">
        <f t="shared" si="36"/>
        <v/>
      </c>
      <c r="J202" s="150" t="s">
        <v>299</v>
      </c>
      <c r="K202" s="151" t="s">
        <v>300</v>
      </c>
      <c r="L202" s="181">
        <f>IF($E202="N",'[1]pravidla turnaje'!$A$6,IF($H202&gt;$I202,IF(OR($W202="PP",W202="SN"),'[1]pravidla turnaje'!$A$3,'[1]pravidla turnaje'!$A$2),IF($H202&lt;$I202,IF(OR($W202="PP",W202="SN"),'[1]pravidla turnaje'!$A$5,'[1]pravidla turnaje'!$A$6),'[1]pravidla turnaje'!$A$4)))</f>
        <v>0</v>
      </c>
      <c r="M202" s="178">
        <f>IF($E202="N",'[1]pravidla turnaje'!$A$6,IF($H202&lt;$I202,IF(OR($W202="PP",$W202="SN"),'[1]pravidla turnaje'!$A$3,'[1]pravidla turnaje'!$A$2),IF($H202&gt;$I202,IF(OR($W202="PP",$W202="SN"),'[1]pravidla turnaje'!$A$5,'[1]pravidla turnaje'!$A$6),'[1]pravidla turnaje'!$A$4)))</f>
        <v>0</v>
      </c>
      <c r="N202" s="184"/>
      <c r="O202" s="185"/>
      <c r="P202" s="215" t="s">
        <v>301</v>
      </c>
      <c r="Q202" s="216" t="str">
        <f t="shared" si="23"/>
        <v>18:20 - 18:30</v>
      </c>
      <c r="R202" s="216" t="s">
        <v>302</v>
      </c>
      <c r="S202" s="217" t="str">
        <f>CONCATENATE(J202,IF(LEN(J202)=2,"","/"),IF(OR(LEN(J202)=2,F202=""),"",VLOOKUP(F202,[1]Tabulka!$B$4:$X$239,23,0))," - ",CHAR(10),IF(F202="","",VLOOKUP(F202,[1]Tabulka!$B$4:$C$239,2,0)))</f>
        <v xml:space="preserve">vítěz P29/ - 
</v>
      </c>
      <c r="T202" s="217" t="str">
        <f>CONCATENATE(K202,IF(LEN(K202)=2,"","/"),IF(OR(LEN(K202)=2,G202=""),"",VLOOKUP(G202,[1]Tabulka!$B$4:$X$239,23,0))," - ",CHAR(10),IF(G202="","",VLOOKUP(G202,[1]Tabulka!$B$4:$C$239,2,0)))</f>
        <v xml:space="preserve">vítěz P30/ - 
</v>
      </c>
      <c r="U202" s="218"/>
      <c r="V202" s="219"/>
      <c r="W202" s="220"/>
      <c r="X202" s="221"/>
      <c r="Y202" s="222"/>
      <c r="Z202" s="221"/>
      <c r="AA202" s="222"/>
      <c r="AB202" s="223" t="s">
        <v>31</v>
      </c>
      <c r="AC202" s="53" t="str">
        <f t="shared" si="37"/>
        <v>A54</v>
      </c>
      <c r="AD202" s="54">
        <f>COUNTIF($AB$3:$AB202,AB202)</f>
        <v>54</v>
      </c>
      <c r="AE202" s="55">
        <f>IF(AD202=1,'[1]pravidla turnaje'!$C$60,VLOOKUP(CONCATENATE(AB202,AD202-1),$AC$2:$AF201,3,0)+VLOOKUP(CONCATENATE(AB202,AD202-1),$AC$2:$AF201,4,0))</f>
        <v>0.76388888888888762</v>
      </c>
      <c r="AF202" s="56">
        <f>IF($E202="",('[1]pravidla turnaje'!#REF!/24/60),(VLOOKUP("x",'[1]pravidla turnaje'!$A$31:$D$58,4,0)/60/24))</f>
        <v>6.9444444444444441E-3</v>
      </c>
    </row>
    <row r="203" spans="1:35" ht="21" customHeight="1" x14ac:dyDescent="0.25">
      <c r="A203" s="21"/>
      <c r="B203" s="21"/>
      <c r="C203" s="21"/>
      <c r="D203" s="22"/>
      <c r="E203" s="21"/>
      <c r="F203" s="22"/>
      <c r="G203" s="22"/>
      <c r="H203" s="21"/>
      <c r="I203" s="21"/>
      <c r="J203" s="23"/>
      <c r="P203" s="225"/>
      <c r="Q203" s="225"/>
      <c r="R203" s="225"/>
      <c r="S203" s="26" t="s">
        <v>303</v>
      </c>
      <c r="T203" s="26"/>
      <c r="U203" s="225"/>
      <c r="V203" s="225"/>
      <c r="W203" s="225"/>
      <c r="X203" s="225"/>
      <c r="Y203" s="225"/>
      <c r="Z203" s="225"/>
      <c r="AA203" s="225"/>
      <c r="AB203" s="105" t="s">
        <v>31</v>
      </c>
      <c r="AC203" s="40" t="str">
        <f>CONCATENATE(CONCATENATE(AB203),AD203)</f>
        <v>A55</v>
      </c>
      <c r="AD203" s="40">
        <f>COUNTIF($AB$3:$AB203,AB203)</f>
        <v>55</v>
      </c>
      <c r="AE203" s="55">
        <f>IF(AD203=1,'[1]pravidla turnaje'!$C$60,VLOOKUP(CONCATENATE(AB203,AD203-1),$AC$2:$AF202,3,0)+VLOOKUP(CONCATENATE(AB203,AD203-1),$AC$2:$AF202,4,0))</f>
        <v>0.77083333333333204</v>
      </c>
      <c r="AF203" s="226"/>
    </row>
    <row r="206" spans="1:35" x14ac:dyDescent="0.25">
      <c r="M206" s="227"/>
      <c r="N206" s="227"/>
      <c r="O206" s="227"/>
      <c r="P206" s="228"/>
    </row>
    <row r="220" customFormat="1" ht="21" customHeight="1" x14ac:dyDescent="0.25"/>
    <row r="228" customFormat="1" ht="21" customHeight="1" x14ac:dyDescent="0.25"/>
    <row r="248" customFormat="1" ht="21" customHeight="1" x14ac:dyDescent="0.25"/>
    <row r="268" customFormat="1" ht="21" customHeight="1" x14ac:dyDescent="0.25"/>
    <row r="276" customFormat="1" ht="21" customHeight="1" x14ac:dyDescent="0.25"/>
    <row r="304" customFormat="1" ht="21" customHeight="1" x14ac:dyDescent="0.25"/>
    <row r="316" customFormat="1" ht="21" customHeight="1" x14ac:dyDescent="0.25"/>
    <row r="324" customFormat="1" ht="21" customHeight="1" x14ac:dyDescent="0.25"/>
  </sheetData>
  <mergeCells count="3">
    <mergeCell ref="U1:V1"/>
    <mergeCell ref="X1:Y1"/>
    <mergeCell ref="Z1:AA1"/>
  </mergeCells>
  <conditionalFormatting sqref="F203">
    <cfRule type="expression" dxfId="1697" priority="847" stopIfTrue="1">
      <formula>E203&gt;H203</formula>
    </cfRule>
  </conditionalFormatting>
  <conditionalFormatting sqref="G203">
    <cfRule type="expression" dxfId="1695" priority="848" stopIfTrue="1">
      <formula>H203&gt;E203</formula>
    </cfRule>
  </conditionalFormatting>
  <conditionalFormatting sqref="F203">
    <cfRule type="expression" dxfId="1693" priority="849" stopIfTrue="1">
      <formula>E203&gt;H203</formula>
    </cfRule>
  </conditionalFormatting>
  <conditionalFormatting sqref="U2:V2 P203:Q203 S203:W203">
    <cfRule type="containsText" dxfId="1691" priority="846" operator="containsText" text="USK">
      <formula>NOT(ISERROR(SEARCH("USK",P2)))</formula>
    </cfRule>
  </conditionalFormatting>
  <conditionalFormatting sqref="T2">
    <cfRule type="expression" dxfId="1689" priority="845">
      <formula>$E2="H"</formula>
    </cfRule>
  </conditionalFormatting>
  <conditionalFormatting sqref="S2">
    <cfRule type="containsText" dxfId="1687" priority="844" operator="containsText" text="USK">
      <formula>NOT(ISERROR(SEARCH("USK",S2)))</formula>
    </cfRule>
  </conditionalFormatting>
  <conditionalFormatting sqref="X2:AA2">
    <cfRule type="containsText" dxfId="1685" priority="843" operator="containsText" text="USK">
      <formula>NOT(ISERROR(SEARCH("USK",X2)))</formula>
    </cfRule>
  </conditionalFormatting>
  <conditionalFormatting sqref="X203:AA203">
    <cfRule type="containsText" dxfId="1683" priority="842" operator="containsText" text="USK">
      <formula>NOT(ISERROR(SEARCH("USK",X203)))</formula>
    </cfRule>
  </conditionalFormatting>
  <conditionalFormatting sqref="S3:S102 S115:S121 S142:S152 S163:S202">
    <cfRule type="expression" dxfId="1681" priority="828">
      <formula>$E3="D"</formula>
    </cfRule>
    <cfRule type="expression" dxfId="1680" priority="829">
      <formula>$A3=10</formula>
    </cfRule>
    <cfRule type="expression" dxfId="1679" priority="830">
      <formula>$A3=20</formula>
    </cfRule>
    <cfRule type="expression" dxfId="1678" priority="831">
      <formula>$A3=30</formula>
    </cfRule>
    <cfRule type="expression" dxfId="1677" priority="832">
      <formula>$A3=40</formula>
    </cfRule>
    <cfRule type="expression" dxfId="1676" priority="833">
      <formula>$A3=50</formula>
    </cfRule>
    <cfRule type="expression" dxfId="1675" priority="834">
      <formula>$A3=60</formula>
    </cfRule>
    <cfRule type="expression" dxfId="1674" priority="835">
      <formula>$A3=70</formula>
    </cfRule>
    <cfRule type="expression" dxfId="1673" priority="836">
      <formula>$A3=80</formula>
    </cfRule>
    <cfRule type="expression" dxfId="1672" priority="837">
      <formula>$A3=90</formula>
    </cfRule>
    <cfRule type="expression" dxfId="1671" priority="838">
      <formula>$A3=100</formula>
    </cfRule>
    <cfRule type="expression" dxfId="1670" priority="839">
      <formula>$A3=110</formula>
    </cfRule>
    <cfRule type="expression" dxfId="1669" priority="840">
      <formula>$A3=120</formula>
    </cfRule>
    <cfRule type="expression" dxfId="1668" priority="841">
      <formula>$A3=170</formula>
    </cfRule>
  </conditionalFormatting>
  <conditionalFormatting sqref="T3:T102 T115:T121 T142:T152 T163:T202">
    <cfRule type="expression" dxfId="1653" priority="814">
      <formula>$E3="H"</formula>
    </cfRule>
    <cfRule type="expression" dxfId="1652" priority="815">
      <formula>$B3=10</formula>
    </cfRule>
    <cfRule type="expression" dxfId="1651" priority="816">
      <formula>$B3=20</formula>
    </cfRule>
    <cfRule type="expression" dxfId="1650" priority="817">
      <formula>$B3=30</formula>
    </cfRule>
    <cfRule type="expression" dxfId="1649" priority="818">
      <formula>$B3=40</formula>
    </cfRule>
    <cfRule type="expression" dxfId="1648" priority="819">
      <formula>$B3=50</formula>
    </cfRule>
    <cfRule type="expression" dxfId="1647" priority="820">
      <formula>$B3=60</formula>
    </cfRule>
    <cfRule type="expression" dxfId="1646" priority="821">
      <formula>$B3=70</formula>
    </cfRule>
    <cfRule type="expression" dxfId="1645" priority="822">
      <formula>$B3=80</formula>
    </cfRule>
    <cfRule type="expression" dxfId="1644" priority="823">
      <formula>$B3=90</formula>
    </cfRule>
    <cfRule type="expression" dxfId="1643" priority="824">
      <formula>$B3=100</formula>
    </cfRule>
    <cfRule type="expression" dxfId="1642" priority="825">
      <formula>$B3=110</formula>
    </cfRule>
    <cfRule type="expression" dxfId="1641" priority="826">
      <formula>$B3=120</formula>
    </cfRule>
    <cfRule type="expression" dxfId="1640" priority="827">
      <formula>$B3=170</formula>
    </cfRule>
  </conditionalFormatting>
  <conditionalFormatting sqref="S103:S114">
    <cfRule type="expression" dxfId="1625" priority="787">
      <formula>$E103="D"</formula>
    </cfRule>
    <cfRule type="expression" dxfId="1624" priority="788">
      <formula>$A103=10</formula>
    </cfRule>
    <cfRule type="expression" dxfId="1623" priority="797">
      <formula>$A103=20</formula>
    </cfRule>
    <cfRule type="expression" dxfId="1622" priority="798">
      <formula>$A103=30</formula>
    </cfRule>
    <cfRule type="expression" dxfId="1621" priority="799">
      <formula>$A103=40</formula>
    </cfRule>
    <cfRule type="expression" dxfId="1620" priority="800">
      <formula>$A103=50</formula>
    </cfRule>
    <cfRule type="expression" dxfId="1619" priority="801">
      <formula>$A103=60</formula>
    </cfRule>
    <cfRule type="expression" dxfId="1618" priority="802">
      <formula>$A103=70</formula>
    </cfRule>
    <cfRule type="expression" dxfId="1617" priority="803">
      <formula>$A103=80</formula>
    </cfRule>
    <cfRule type="expression" dxfId="1616" priority="804">
      <formula>$A103=90</formula>
    </cfRule>
    <cfRule type="expression" dxfId="1615" priority="810">
      <formula>$A103=100</formula>
    </cfRule>
    <cfRule type="expression" dxfId="1614" priority="811">
      <formula>$A103=110</formula>
    </cfRule>
    <cfRule type="expression" dxfId="1613" priority="812">
      <formula>$A103=120</formula>
    </cfRule>
    <cfRule type="expression" dxfId="1612" priority="813">
      <formula>$A103=170</formula>
    </cfRule>
  </conditionalFormatting>
  <conditionalFormatting sqref="P3:Q121 P142:Q152 P163:Q170">
    <cfRule type="expression" dxfId="1597" priority="789">
      <formula>$C3=10</formula>
    </cfRule>
    <cfRule type="expression" dxfId="1596" priority="790">
      <formula>$C3=20</formula>
    </cfRule>
    <cfRule type="expression" dxfId="1595" priority="791">
      <formula>$C3=30</formula>
    </cfRule>
    <cfRule type="expression" dxfId="1594" priority="792">
      <formula>$C3=40</formula>
    </cfRule>
    <cfRule type="expression" dxfId="1593" priority="793">
      <formula>$C3=50</formula>
    </cfRule>
    <cfRule type="expression" dxfId="1592" priority="794">
      <formula>$C3=60</formula>
    </cfRule>
    <cfRule type="expression" dxfId="1591" priority="795">
      <formula>$C3=70</formula>
    </cfRule>
    <cfRule type="expression" dxfId="1590" priority="796">
      <formula>$C3=80</formula>
    </cfRule>
    <cfRule type="expression" dxfId="1589" priority="805">
      <formula>$C3=90</formula>
    </cfRule>
    <cfRule type="expression" dxfId="1588" priority="806">
      <formula>$C3=100</formula>
    </cfRule>
    <cfRule type="expression" dxfId="1587" priority="807">
      <formula>$C3=110</formula>
    </cfRule>
    <cfRule type="expression" dxfId="1586" priority="808">
      <formula>$C3=120</formula>
    </cfRule>
    <cfRule type="expression" dxfId="1585" priority="809">
      <formula>$C3=170</formula>
    </cfRule>
  </conditionalFormatting>
  <conditionalFormatting sqref="T103:T114">
    <cfRule type="expression" dxfId="1571" priority="773">
      <formula>$E103="H"</formula>
    </cfRule>
    <cfRule type="expression" dxfId="1570" priority="774">
      <formula>$B103=10</formula>
    </cfRule>
    <cfRule type="expression" dxfId="1569" priority="775">
      <formula>$B103=20</formula>
    </cfRule>
    <cfRule type="expression" dxfId="1568" priority="776">
      <formula>$B103=30</formula>
    </cfRule>
    <cfRule type="expression" dxfId="1567" priority="777">
      <formula>$B103=40</formula>
    </cfRule>
    <cfRule type="expression" dxfId="1566" priority="778">
      <formula>$B103=50</formula>
    </cfRule>
    <cfRule type="expression" dxfId="1565" priority="779">
      <formula>$B103=60</formula>
    </cfRule>
    <cfRule type="expression" dxfId="1564" priority="780">
      <formula>$B103=70</formula>
    </cfRule>
    <cfRule type="expression" dxfId="1563" priority="781">
      <formula>$B103=80</formula>
    </cfRule>
    <cfRule type="expression" dxfId="1562" priority="782">
      <formula>$B103=90</formula>
    </cfRule>
    <cfRule type="expression" dxfId="1561" priority="783">
      <formula>$B103=100</formula>
    </cfRule>
    <cfRule type="expression" dxfId="1560" priority="784">
      <formula>$B103=110</formula>
    </cfRule>
    <cfRule type="expression" dxfId="1559" priority="785">
      <formula>$B103=120</formula>
    </cfRule>
    <cfRule type="expression" dxfId="1558" priority="786">
      <formula>$B103=170</formula>
    </cfRule>
  </conditionalFormatting>
  <conditionalFormatting sqref="U3:U5 W3:W5 W115:X121 U115:U121 Z115:Z121 W7:W102 Z142:Z151 W142:X151 U7:U102 U104 U132 U142:U152 W152 W163:X173 Z163:Z173 U163:U173 Z175:Z202 U175:U202 W175:X202">
    <cfRule type="expression" dxfId="1543" priority="760">
      <formula>$A3=10</formula>
    </cfRule>
    <cfRule type="expression" dxfId="1542" priority="761">
      <formula>$A3=20</formula>
    </cfRule>
    <cfRule type="expression" dxfId="1541" priority="762">
      <formula>$A3=30</formula>
    </cfRule>
    <cfRule type="expression" dxfId="1540" priority="763">
      <formula>$A3=40</formula>
    </cfRule>
    <cfRule type="expression" dxfId="1539" priority="764">
      <formula>$A3=50</formula>
    </cfRule>
    <cfRule type="expression" dxfId="1538" priority="765">
      <formula>$A3=60</formula>
    </cfRule>
    <cfRule type="expression" dxfId="1537" priority="766">
      <formula>$A3=70</formula>
    </cfRule>
    <cfRule type="expression" dxfId="1536" priority="767">
      <formula>$A3=80</formula>
    </cfRule>
    <cfRule type="expression" dxfId="1535" priority="768">
      <formula>$A3=90</formula>
    </cfRule>
    <cfRule type="expression" dxfId="1534" priority="769">
      <formula>$A3=100</formula>
    </cfRule>
    <cfRule type="expression" dxfId="1533" priority="770">
      <formula>$A3=110</formula>
    </cfRule>
    <cfRule type="expression" dxfId="1532" priority="771">
      <formula>$A3=120</formula>
    </cfRule>
    <cfRule type="expression" dxfId="1531" priority="772">
      <formula>$A3=170</formula>
    </cfRule>
  </conditionalFormatting>
  <conditionalFormatting sqref="V3:V5 V115:V121 V7:V102 V104 V132 V142:V152 V163:V173 Y163:Y173 AA163:AA173 V175:V202 Y175:Y202 AA175:AA202">
    <cfRule type="expression" dxfId="1517" priority="747">
      <formula>$B3=10</formula>
    </cfRule>
    <cfRule type="expression" dxfId="1516" priority="748">
      <formula>$B3=20</formula>
    </cfRule>
    <cfRule type="expression" dxfId="1515" priority="749">
      <formula>$B3=30</formula>
    </cfRule>
    <cfRule type="expression" dxfId="1514" priority="750">
      <formula>$B3=40</formula>
    </cfRule>
    <cfRule type="expression" dxfId="1513" priority="751">
      <formula>$B3=50</formula>
    </cfRule>
    <cfRule type="expression" dxfId="1512" priority="752">
      <formula>$B3=60</formula>
    </cfRule>
    <cfRule type="expression" dxfId="1511" priority="753">
      <formula>$B3=70</formula>
    </cfRule>
    <cfRule type="expression" dxfId="1510" priority="754">
      <formula>$B3=80</formula>
    </cfRule>
    <cfRule type="expression" dxfId="1509" priority="755">
      <formula>$B3=90</formula>
    </cfRule>
    <cfRule type="expression" dxfId="1508" priority="756">
      <formula>$B3=100</formula>
    </cfRule>
    <cfRule type="expression" dxfId="1507" priority="757">
      <formula>$B3=110</formula>
    </cfRule>
    <cfRule type="expression" dxfId="1506" priority="758">
      <formula>$B3=120</formula>
    </cfRule>
    <cfRule type="expression" dxfId="1505" priority="759">
      <formula>$B3=170</formula>
    </cfRule>
  </conditionalFormatting>
  <conditionalFormatting sqref="X3:X5 X7:X46 X48:X74 X76:X102">
    <cfRule type="expression" dxfId="1491" priority="734">
      <formula>$A3=10</formula>
    </cfRule>
    <cfRule type="expression" dxfId="1490" priority="735">
      <formula>$A3=20</formula>
    </cfRule>
    <cfRule type="expression" dxfId="1489" priority="736">
      <formula>$A3=30</formula>
    </cfRule>
    <cfRule type="expression" dxfId="1488" priority="737">
      <formula>$A3=40</formula>
    </cfRule>
    <cfRule type="expression" dxfId="1487" priority="738">
      <formula>$A3=50</formula>
    </cfRule>
    <cfRule type="expression" dxfId="1486" priority="739">
      <formula>$A3=60</formula>
    </cfRule>
    <cfRule type="expression" dxfId="1485" priority="740">
      <formula>$A3=70</formula>
    </cfRule>
    <cfRule type="expression" dxfId="1484" priority="741">
      <formula>$A3=80</formula>
    </cfRule>
    <cfRule type="expression" dxfId="1483" priority="742">
      <formula>$A3=90</formula>
    </cfRule>
    <cfRule type="expression" dxfId="1482" priority="743">
      <formula>$A3=100</formula>
    </cfRule>
    <cfRule type="expression" dxfId="1481" priority="744">
      <formula>$A3=110</formula>
    </cfRule>
    <cfRule type="expression" dxfId="1480" priority="745">
      <formula>$A3=120</formula>
    </cfRule>
    <cfRule type="expression" dxfId="1479" priority="746">
      <formula>$A3=170</formula>
    </cfRule>
  </conditionalFormatting>
  <conditionalFormatting sqref="Z3:Z5 Z7:Z46 Z48:Z74 Z76:Z102">
    <cfRule type="expression" dxfId="1465" priority="721">
      <formula>$A3=10</formula>
    </cfRule>
    <cfRule type="expression" dxfId="1464" priority="722">
      <formula>$A3=20</formula>
    </cfRule>
    <cfRule type="expression" dxfId="1463" priority="723">
      <formula>$A3=30</formula>
    </cfRule>
    <cfRule type="expression" dxfId="1462" priority="724">
      <formula>$A3=40</formula>
    </cfRule>
    <cfRule type="expression" dxfId="1461" priority="725">
      <formula>$A3=50</formula>
    </cfRule>
    <cfRule type="expression" dxfId="1460" priority="726">
      <formula>$A3=60</formula>
    </cfRule>
    <cfRule type="expression" dxfId="1459" priority="727">
      <formula>$A3=70</formula>
    </cfRule>
    <cfRule type="expression" dxfId="1458" priority="728">
      <formula>$A3=80</formula>
    </cfRule>
    <cfRule type="expression" dxfId="1457" priority="729">
      <formula>$A3=90</formula>
    </cfRule>
    <cfRule type="expression" dxfId="1456" priority="730">
      <formula>$A3=100</formula>
    </cfRule>
    <cfRule type="expression" dxfId="1455" priority="731">
      <formula>$A3=110</formula>
    </cfRule>
    <cfRule type="expression" dxfId="1454" priority="732">
      <formula>$A3=120</formula>
    </cfRule>
    <cfRule type="expression" dxfId="1453" priority="733">
      <formula>$A3=170</formula>
    </cfRule>
  </conditionalFormatting>
  <conditionalFormatting sqref="W103:W114 U103 U105:U114">
    <cfRule type="expression" dxfId="1439" priority="708">
      <formula>$A103=10</formula>
    </cfRule>
    <cfRule type="expression" dxfId="1438" priority="709">
      <formula>$A103=20</formula>
    </cfRule>
    <cfRule type="expression" dxfId="1437" priority="710">
      <formula>$A103=30</formula>
    </cfRule>
    <cfRule type="expression" dxfId="1436" priority="711">
      <formula>$A103=40</formula>
    </cfRule>
    <cfRule type="expression" dxfId="1435" priority="712">
      <formula>$A103=50</formula>
    </cfRule>
    <cfRule type="expression" dxfId="1434" priority="713">
      <formula>$A103=60</formula>
    </cfRule>
    <cfRule type="expression" dxfId="1433" priority="714">
      <formula>$A103=70</formula>
    </cfRule>
    <cfRule type="expression" dxfId="1432" priority="715">
      <formula>$A103=80</formula>
    </cfRule>
    <cfRule type="expression" dxfId="1431" priority="716">
      <formula>$A103=90</formula>
    </cfRule>
    <cfRule type="expression" dxfId="1430" priority="717">
      <formula>$A103=100</formula>
    </cfRule>
    <cfRule type="expression" dxfId="1429" priority="718">
      <formula>$A103=110</formula>
    </cfRule>
    <cfRule type="expression" dxfId="1428" priority="719">
      <formula>$A103=120</formula>
    </cfRule>
    <cfRule type="expression" dxfId="1427" priority="720">
      <formula>$A103=170</formula>
    </cfRule>
  </conditionalFormatting>
  <conditionalFormatting sqref="V103 V105:V114">
    <cfRule type="expression" dxfId="1413" priority="695">
      <formula>$B103=10</formula>
    </cfRule>
    <cfRule type="expression" dxfId="1412" priority="696">
      <formula>$B103=20</formula>
    </cfRule>
    <cfRule type="expression" dxfId="1411" priority="697">
      <formula>$B103=30</formula>
    </cfRule>
    <cfRule type="expression" dxfId="1410" priority="698">
      <formula>$B103=40</formula>
    </cfRule>
    <cfRule type="expression" dxfId="1409" priority="699">
      <formula>$B103=50</formula>
    </cfRule>
    <cfRule type="expression" dxfId="1408" priority="700">
      <formula>$B103=60</formula>
    </cfRule>
    <cfRule type="expression" dxfId="1407" priority="701">
      <formula>$B103=70</formula>
    </cfRule>
    <cfRule type="expression" dxfId="1406" priority="702">
      <formula>$B103=80</formula>
    </cfRule>
    <cfRule type="expression" dxfId="1405" priority="703">
      <formula>$B103=90</formula>
    </cfRule>
    <cfRule type="expression" dxfId="1404" priority="704">
      <formula>$B103=100</formula>
    </cfRule>
    <cfRule type="expression" dxfId="1403" priority="705">
      <formula>$B103=110</formula>
    </cfRule>
    <cfRule type="expression" dxfId="1402" priority="706">
      <formula>$B103=120</formula>
    </cfRule>
    <cfRule type="expression" dxfId="1401" priority="707">
      <formula>$B103=170</formula>
    </cfRule>
  </conditionalFormatting>
  <conditionalFormatting sqref="X103 X105:X114">
    <cfRule type="expression" dxfId="1387" priority="682">
      <formula>$A103=10</formula>
    </cfRule>
    <cfRule type="expression" dxfId="1386" priority="683">
      <formula>$A103=20</formula>
    </cfRule>
    <cfRule type="expression" dxfId="1385" priority="684">
      <formula>$A103=30</formula>
    </cfRule>
    <cfRule type="expression" dxfId="1384" priority="685">
      <formula>$A103=40</formula>
    </cfRule>
    <cfRule type="expression" dxfId="1383" priority="686">
      <formula>$A103=50</formula>
    </cfRule>
    <cfRule type="expression" dxfId="1382" priority="687">
      <formula>$A103=60</formula>
    </cfRule>
    <cfRule type="expression" dxfId="1381" priority="688">
      <formula>$A103=70</formula>
    </cfRule>
    <cfRule type="expression" dxfId="1380" priority="689">
      <formula>$A103=80</formula>
    </cfRule>
    <cfRule type="expression" dxfId="1379" priority="690">
      <formula>$A103=90</formula>
    </cfRule>
    <cfRule type="expression" dxfId="1378" priority="691">
      <formula>$A103=100</formula>
    </cfRule>
    <cfRule type="expression" dxfId="1377" priority="692">
      <formula>$A103=110</formula>
    </cfRule>
    <cfRule type="expression" dxfId="1376" priority="693">
      <formula>$A103=120</formula>
    </cfRule>
    <cfRule type="expression" dxfId="1375" priority="694">
      <formula>$A103=170</formula>
    </cfRule>
  </conditionalFormatting>
  <conditionalFormatting sqref="Z103 Z105:Z114">
    <cfRule type="expression" dxfId="1361" priority="669">
      <formula>$A103=10</formula>
    </cfRule>
    <cfRule type="expression" dxfId="1360" priority="670">
      <formula>$A103=20</formula>
    </cfRule>
    <cfRule type="expression" dxfId="1359" priority="671">
      <formula>$A103=30</formula>
    </cfRule>
    <cfRule type="expression" dxfId="1358" priority="672">
      <formula>$A103=40</formula>
    </cfRule>
    <cfRule type="expression" dxfId="1357" priority="673">
      <formula>$A103=50</formula>
    </cfRule>
    <cfRule type="expression" dxfId="1356" priority="674">
      <formula>$A103=60</formula>
    </cfRule>
    <cfRule type="expression" dxfId="1355" priority="675">
      <formula>$A103=70</formula>
    </cfRule>
    <cfRule type="expression" dxfId="1354" priority="676">
      <formula>$A103=80</formula>
    </cfRule>
    <cfRule type="expression" dxfId="1353" priority="677">
      <formula>$A103=90</formula>
    </cfRule>
    <cfRule type="expression" dxfId="1352" priority="678">
      <formula>$A103=100</formula>
    </cfRule>
    <cfRule type="expression" dxfId="1351" priority="679">
      <formula>$A103=110</formula>
    </cfRule>
    <cfRule type="expression" dxfId="1350" priority="680">
      <formula>$A103=120</formula>
    </cfRule>
    <cfRule type="expression" dxfId="1349" priority="681">
      <formula>$A103=170</formula>
    </cfRule>
  </conditionalFormatting>
  <conditionalFormatting sqref="Y3:Y5 Y115:Y121 Y7:Y46 Y142:Y151 Y48:Y74 Y76:Y102">
    <cfRule type="expression" dxfId="1335" priority="656">
      <formula>$B3=10</formula>
    </cfRule>
    <cfRule type="expression" dxfId="1334" priority="657">
      <formula>$B3=20</formula>
    </cfRule>
    <cfRule type="expression" dxfId="1333" priority="658">
      <formula>$B3=30</formula>
    </cfRule>
    <cfRule type="expression" dxfId="1332" priority="659">
      <formula>$B3=40</formula>
    </cfRule>
    <cfRule type="expression" dxfId="1331" priority="660">
      <formula>$B3=50</formula>
    </cfRule>
    <cfRule type="expression" dxfId="1330" priority="661">
      <formula>$B3=60</formula>
    </cfRule>
    <cfRule type="expression" dxfId="1329" priority="662">
      <formula>$B3=70</formula>
    </cfRule>
    <cfRule type="expression" dxfId="1328" priority="663">
      <formula>$B3=80</formula>
    </cfRule>
    <cfRule type="expression" dxfId="1327" priority="664">
      <formula>$B3=90</formula>
    </cfRule>
    <cfRule type="expression" dxfId="1326" priority="665">
      <formula>$B3=100</formula>
    </cfRule>
    <cfRule type="expression" dxfId="1325" priority="666">
      <formula>$B3=110</formula>
    </cfRule>
    <cfRule type="expression" dxfId="1324" priority="667">
      <formula>$B3=120</formula>
    </cfRule>
    <cfRule type="expression" dxfId="1323" priority="668">
      <formula>$B3=170</formula>
    </cfRule>
  </conditionalFormatting>
  <conditionalFormatting sqref="Y103 Y105:Y114">
    <cfRule type="expression" dxfId="1309" priority="643">
      <formula>$B103=10</formula>
    </cfRule>
    <cfRule type="expression" dxfId="1308" priority="644">
      <formula>$B103=20</formula>
    </cfRule>
    <cfRule type="expression" dxfId="1307" priority="645">
      <formula>$B103=30</formula>
    </cfRule>
    <cfRule type="expression" dxfId="1306" priority="646">
      <formula>$B103=40</formula>
    </cfRule>
    <cfRule type="expression" dxfId="1305" priority="647">
      <formula>$B103=50</formula>
    </cfRule>
    <cfRule type="expression" dxfId="1304" priority="648">
      <formula>$B103=60</formula>
    </cfRule>
    <cfRule type="expression" dxfId="1303" priority="649">
      <formula>$B103=70</formula>
    </cfRule>
    <cfRule type="expression" dxfId="1302" priority="650">
      <formula>$B103=80</formula>
    </cfRule>
    <cfRule type="expression" dxfId="1301" priority="651">
      <formula>$B103=90</formula>
    </cfRule>
    <cfRule type="expression" dxfId="1300" priority="652">
      <formula>$B103=100</formula>
    </cfRule>
    <cfRule type="expression" dxfId="1299" priority="653">
      <formula>$B103=110</formula>
    </cfRule>
    <cfRule type="expression" dxfId="1298" priority="654">
      <formula>$B103=120</formula>
    </cfRule>
    <cfRule type="expression" dxfId="1297" priority="655">
      <formula>$B103=170</formula>
    </cfRule>
  </conditionalFormatting>
  <conditionalFormatting sqref="AA3:AA5 AA115:AA121 AA7:AA46 AA142:AA151 AA48:AA74 AA76:AA102">
    <cfRule type="expression" dxfId="1283" priority="630">
      <formula>$B3=10</formula>
    </cfRule>
    <cfRule type="expression" dxfId="1282" priority="631">
      <formula>$B3=20</formula>
    </cfRule>
    <cfRule type="expression" dxfId="1281" priority="632">
      <formula>$B3=30</formula>
    </cfRule>
    <cfRule type="expression" dxfId="1280" priority="633">
      <formula>$B3=40</formula>
    </cfRule>
    <cfRule type="expression" dxfId="1279" priority="634">
      <formula>$B3=50</formula>
    </cfRule>
    <cfRule type="expression" dxfId="1278" priority="635">
      <formula>$B3=60</formula>
    </cfRule>
    <cfRule type="expression" dxfId="1277" priority="636">
      <formula>$B3=70</formula>
    </cfRule>
    <cfRule type="expression" dxfId="1276" priority="637">
      <formula>$B3=80</formula>
    </cfRule>
    <cfRule type="expression" dxfId="1275" priority="638">
      <formula>$B3=90</formula>
    </cfRule>
    <cfRule type="expression" dxfId="1274" priority="639">
      <formula>$B3=100</formula>
    </cfRule>
    <cfRule type="expression" dxfId="1273" priority="640">
      <formula>$B3=110</formula>
    </cfRule>
    <cfRule type="expression" dxfId="1272" priority="641">
      <formula>$B3=120</formula>
    </cfRule>
    <cfRule type="expression" dxfId="1271" priority="642">
      <formula>$B3=170</formula>
    </cfRule>
  </conditionalFormatting>
  <conditionalFormatting sqref="AA103 AA105:AA114">
    <cfRule type="expression" dxfId="1257" priority="617">
      <formula>$B103=10</formula>
    </cfRule>
    <cfRule type="expression" dxfId="1256" priority="618">
      <formula>$B103=20</formula>
    </cfRule>
    <cfRule type="expression" dxfId="1255" priority="619">
      <formula>$B103=30</formula>
    </cfRule>
    <cfRule type="expression" dxfId="1254" priority="620">
      <formula>$B103=40</formula>
    </cfRule>
    <cfRule type="expression" dxfId="1253" priority="621">
      <formula>$B103=50</formula>
    </cfRule>
    <cfRule type="expression" dxfId="1252" priority="622">
      <formula>$B103=60</formula>
    </cfRule>
    <cfRule type="expression" dxfId="1251" priority="623">
      <formula>$B103=70</formula>
    </cfRule>
    <cfRule type="expression" dxfId="1250" priority="624">
      <formula>$B103=80</formula>
    </cfRule>
    <cfRule type="expression" dxfId="1249" priority="625">
      <formula>$B103=90</formula>
    </cfRule>
    <cfRule type="expression" dxfId="1248" priority="626">
      <formula>$B103=100</formula>
    </cfRule>
    <cfRule type="expression" dxfId="1247" priority="627">
      <formula>$B103=110</formula>
    </cfRule>
    <cfRule type="expression" dxfId="1246" priority="628">
      <formula>$B103=120</formula>
    </cfRule>
    <cfRule type="expression" dxfId="1245" priority="629">
      <formula>$B103=170</formula>
    </cfRule>
  </conditionalFormatting>
  <conditionalFormatting sqref="U6 W6">
    <cfRule type="expression" dxfId="1231" priority="604">
      <formula>$A6=10</formula>
    </cfRule>
    <cfRule type="expression" dxfId="1230" priority="605">
      <formula>$A6=20</formula>
    </cfRule>
    <cfRule type="expression" dxfId="1229" priority="606">
      <formula>$A6=30</formula>
    </cfRule>
    <cfRule type="expression" dxfId="1228" priority="607">
      <formula>$A6=40</formula>
    </cfRule>
    <cfRule type="expression" dxfId="1227" priority="608">
      <formula>$A6=50</formula>
    </cfRule>
    <cfRule type="expression" dxfId="1226" priority="609">
      <formula>$A6=60</formula>
    </cfRule>
    <cfRule type="expression" dxfId="1225" priority="610">
      <formula>$A6=70</formula>
    </cfRule>
    <cfRule type="expression" dxfId="1224" priority="611">
      <formula>$A6=80</formula>
    </cfRule>
    <cfRule type="expression" dxfId="1223" priority="612">
      <formula>$A6=90</formula>
    </cfRule>
    <cfRule type="expression" dxfId="1222" priority="613">
      <formula>$A6=100</formula>
    </cfRule>
    <cfRule type="expression" dxfId="1221" priority="614">
      <formula>$A6=110</formula>
    </cfRule>
    <cfRule type="expression" dxfId="1220" priority="615">
      <formula>$A6=120</formula>
    </cfRule>
    <cfRule type="expression" dxfId="1219" priority="616">
      <formula>$A6=170</formula>
    </cfRule>
  </conditionalFormatting>
  <conditionalFormatting sqref="V6">
    <cfRule type="expression" dxfId="1205" priority="591">
      <formula>$B6=10</formula>
    </cfRule>
    <cfRule type="expression" dxfId="1204" priority="592">
      <formula>$B6=20</formula>
    </cfRule>
    <cfRule type="expression" dxfId="1203" priority="593">
      <formula>$B6=30</formula>
    </cfRule>
    <cfRule type="expression" dxfId="1202" priority="594">
      <formula>$B6=40</formula>
    </cfRule>
    <cfRule type="expression" dxfId="1201" priority="595">
      <formula>$B6=50</formula>
    </cfRule>
    <cfRule type="expression" dxfId="1200" priority="596">
      <formula>$B6=60</formula>
    </cfRule>
    <cfRule type="expression" dxfId="1199" priority="597">
      <formula>$B6=70</formula>
    </cfRule>
    <cfRule type="expression" dxfId="1198" priority="598">
      <formula>$B6=80</formula>
    </cfRule>
    <cfRule type="expression" dxfId="1197" priority="599">
      <formula>$B6=90</formula>
    </cfRule>
    <cfRule type="expression" dxfId="1196" priority="600">
      <formula>$B6=100</formula>
    </cfRule>
    <cfRule type="expression" dxfId="1195" priority="601">
      <formula>$B6=110</formula>
    </cfRule>
    <cfRule type="expression" dxfId="1194" priority="602">
      <formula>$B6=120</formula>
    </cfRule>
    <cfRule type="expression" dxfId="1193" priority="603">
      <formula>$B6=170</formula>
    </cfRule>
  </conditionalFormatting>
  <conditionalFormatting sqref="X6">
    <cfRule type="expression" dxfId="1179" priority="578">
      <formula>$A6=10</formula>
    </cfRule>
    <cfRule type="expression" dxfId="1178" priority="579">
      <formula>$A6=20</formula>
    </cfRule>
    <cfRule type="expression" dxfId="1177" priority="580">
      <formula>$A6=30</formula>
    </cfRule>
    <cfRule type="expression" dxfId="1176" priority="581">
      <formula>$A6=40</formula>
    </cfRule>
    <cfRule type="expression" dxfId="1175" priority="582">
      <formula>$A6=50</formula>
    </cfRule>
    <cfRule type="expression" dxfId="1174" priority="583">
      <formula>$A6=60</formula>
    </cfRule>
    <cfRule type="expression" dxfId="1173" priority="584">
      <formula>$A6=70</formula>
    </cfRule>
    <cfRule type="expression" dxfId="1172" priority="585">
      <formula>$A6=80</formula>
    </cfRule>
    <cfRule type="expression" dxfId="1171" priority="586">
      <formula>$A6=90</formula>
    </cfRule>
    <cfRule type="expression" dxfId="1170" priority="587">
      <formula>$A6=100</formula>
    </cfRule>
    <cfRule type="expression" dxfId="1169" priority="588">
      <formula>$A6=110</formula>
    </cfRule>
    <cfRule type="expression" dxfId="1168" priority="589">
      <formula>$A6=120</formula>
    </cfRule>
    <cfRule type="expression" dxfId="1167" priority="590">
      <formula>$A6=170</formula>
    </cfRule>
  </conditionalFormatting>
  <conditionalFormatting sqref="Z6">
    <cfRule type="expression" dxfId="1153" priority="565">
      <formula>$A6=10</formula>
    </cfRule>
    <cfRule type="expression" dxfId="1152" priority="566">
      <formula>$A6=20</formula>
    </cfRule>
    <cfRule type="expression" dxfId="1151" priority="567">
      <formula>$A6=30</formula>
    </cfRule>
    <cfRule type="expression" dxfId="1150" priority="568">
      <formula>$A6=40</formula>
    </cfRule>
    <cfRule type="expression" dxfId="1149" priority="569">
      <formula>$A6=50</formula>
    </cfRule>
    <cfRule type="expression" dxfId="1148" priority="570">
      <formula>$A6=60</formula>
    </cfRule>
    <cfRule type="expression" dxfId="1147" priority="571">
      <formula>$A6=70</formula>
    </cfRule>
    <cfRule type="expression" dxfId="1146" priority="572">
      <formula>$A6=80</formula>
    </cfRule>
    <cfRule type="expression" dxfId="1145" priority="573">
      <formula>$A6=90</formula>
    </cfRule>
    <cfRule type="expression" dxfId="1144" priority="574">
      <formula>$A6=100</formula>
    </cfRule>
    <cfRule type="expression" dxfId="1143" priority="575">
      <formula>$A6=110</formula>
    </cfRule>
    <cfRule type="expression" dxfId="1142" priority="576">
      <formula>$A6=120</formula>
    </cfRule>
    <cfRule type="expression" dxfId="1141" priority="577">
      <formula>$A6=170</formula>
    </cfRule>
  </conditionalFormatting>
  <conditionalFormatting sqref="Y6">
    <cfRule type="expression" dxfId="1127" priority="552">
      <formula>$B6=10</formula>
    </cfRule>
    <cfRule type="expression" dxfId="1126" priority="553">
      <formula>$B6=20</formula>
    </cfRule>
    <cfRule type="expression" dxfId="1125" priority="554">
      <formula>$B6=30</formula>
    </cfRule>
    <cfRule type="expression" dxfId="1124" priority="555">
      <formula>$B6=40</formula>
    </cfRule>
    <cfRule type="expression" dxfId="1123" priority="556">
      <formula>$B6=50</formula>
    </cfRule>
    <cfRule type="expression" dxfId="1122" priority="557">
      <formula>$B6=60</formula>
    </cfRule>
    <cfRule type="expression" dxfId="1121" priority="558">
      <formula>$B6=70</formula>
    </cfRule>
    <cfRule type="expression" dxfId="1120" priority="559">
      <formula>$B6=80</formula>
    </cfRule>
    <cfRule type="expression" dxfId="1119" priority="560">
      <formula>$B6=90</formula>
    </cfRule>
    <cfRule type="expression" dxfId="1118" priority="561">
      <formula>$B6=100</formula>
    </cfRule>
    <cfRule type="expression" dxfId="1117" priority="562">
      <formula>$B6=110</formula>
    </cfRule>
    <cfRule type="expression" dxfId="1116" priority="563">
      <formula>$B6=120</formula>
    </cfRule>
    <cfRule type="expression" dxfId="1115" priority="564">
      <formula>$B6=170</formula>
    </cfRule>
  </conditionalFormatting>
  <conditionalFormatting sqref="AA6">
    <cfRule type="expression" dxfId="1101" priority="539">
      <formula>$B6=10</formula>
    </cfRule>
    <cfRule type="expression" dxfId="1100" priority="540">
      <formula>$B6=20</formula>
    </cfRule>
    <cfRule type="expression" dxfId="1099" priority="541">
      <formula>$B6=30</formula>
    </cfRule>
    <cfRule type="expression" dxfId="1098" priority="542">
      <formula>$B6=40</formula>
    </cfRule>
    <cfRule type="expression" dxfId="1097" priority="543">
      <formula>$B6=50</formula>
    </cfRule>
    <cfRule type="expression" dxfId="1096" priority="544">
      <formula>$B6=60</formula>
    </cfRule>
    <cfRule type="expression" dxfId="1095" priority="545">
      <formula>$B6=70</formula>
    </cfRule>
    <cfRule type="expression" dxfId="1094" priority="546">
      <formula>$B6=80</formula>
    </cfRule>
    <cfRule type="expression" dxfId="1093" priority="547">
      <formula>$B6=90</formula>
    </cfRule>
    <cfRule type="expression" dxfId="1092" priority="548">
      <formula>$B6=100</formula>
    </cfRule>
    <cfRule type="expression" dxfId="1091" priority="549">
      <formula>$B6=110</formula>
    </cfRule>
    <cfRule type="expression" dxfId="1090" priority="550">
      <formula>$B6=120</formula>
    </cfRule>
    <cfRule type="expression" dxfId="1089" priority="551">
      <formula>$B6=170</formula>
    </cfRule>
  </conditionalFormatting>
  <conditionalFormatting sqref="W174:X174 U174 Z174">
    <cfRule type="expression" dxfId="1075" priority="526">
      <formula>$A174=10</formula>
    </cfRule>
    <cfRule type="expression" dxfId="1074" priority="527">
      <formula>$A174=20</formula>
    </cfRule>
    <cfRule type="expression" dxfId="1073" priority="528">
      <formula>$A174=30</formula>
    </cfRule>
    <cfRule type="expression" dxfId="1072" priority="529">
      <formula>$A174=40</formula>
    </cfRule>
    <cfRule type="expression" dxfId="1071" priority="530">
      <formula>$A174=50</formula>
    </cfRule>
    <cfRule type="expression" dxfId="1070" priority="531">
      <formula>$A174=60</formula>
    </cfRule>
    <cfRule type="expression" dxfId="1069" priority="532">
      <formula>$A174=70</formula>
    </cfRule>
    <cfRule type="expression" dxfId="1068" priority="533">
      <formula>$A174=80</formula>
    </cfRule>
    <cfRule type="expression" dxfId="1067" priority="534">
      <formula>$A174=90</formula>
    </cfRule>
    <cfRule type="expression" dxfId="1066" priority="535">
      <formula>$A174=100</formula>
    </cfRule>
    <cfRule type="expression" dxfId="1065" priority="536">
      <formula>$A174=110</formula>
    </cfRule>
    <cfRule type="expression" dxfId="1064" priority="537">
      <formula>$A174=120</formula>
    </cfRule>
    <cfRule type="expression" dxfId="1063" priority="538">
      <formula>$A174=170</formula>
    </cfRule>
  </conditionalFormatting>
  <conditionalFormatting sqref="V174">
    <cfRule type="expression" dxfId="1049" priority="513">
      <formula>$B174=10</formula>
    </cfRule>
    <cfRule type="expression" dxfId="1048" priority="514">
      <formula>$B174=20</formula>
    </cfRule>
    <cfRule type="expression" dxfId="1047" priority="515">
      <formula>$B174=30</formula>
    </cfRule>
    <cfRule type="expression" dxfId="1046" priority="516">
      <formula>$B174=40</formula>
    </cfRule>
    <cfRule type="expression" dxfId="1045" priority="517">
      <formula>$B174=50</formula>
    </cfRule>
    <cfRule type="expression" dxfId="1044" priority="518">
      <formula>$B174=60</formula>
    </cfRule>
    <cfRule type="expression" dxfId="1043" priority="519">
      <formula>$B174=70</formula>
    </cfRule>
    <cfRule type="expression" dxfId="1042" priority="520">
      <formula>$B174=80</formula>
    </cfRule>
    <cfRule type="expression" dxfId="1041" priority="521">
      <formula>$B174=90</formula>
    </cfRule>
    <cfRule type="expression" dxfId="1040" priority="522">
      <formula>$B174=100</formula>
    </cfRule>
    <cfRule type="expression" dxfId="1039" priority="523">
      <formula>$B174=110</formula>
    </cfRule>
    <cfRule type="expression" dxfId="1038" priority="524">
      <formula>$B174=120</formula>
    </cfRule>
    <cfRule type="expression" dxfId="1037" priority="525">
      <formula>$B174=170</formula>
    </cfRule>
  </conditionalFormatting>
  <conditionalFormatting sqref="Y174">
    <cfRule type="expression" dxfId="1023" priority="500">
      <formula>$B174=10</formula>
    </cfRule>
    <cfRule type="expression" dxfId="1022" priority="501">
      <formula>$B174=20</formula>
    </cfRule>
    <cfRule type="expression" dxfId="1021" priority="502">
      <formula>$B174=30</formula>
    </cfRule>
    <cfRule type="expression" dxfId="1020" priority="503">
      <formula>$B174=40</formula>
    </cfRule>
    <cfRule type="expression" dxfId="1019" priority="504">
      <formula>$B174=50</formula>
    </cfRule>
    <cfRule type="expression" dxfId="1018" priority="505">
      <formula>$B174=60</formula>
    </cfRule>
    <cfRule type="expression" dxfId="1017" priority="506">
      <formula>$B174=70</formula>
    </cfRule>
    <cfRule type="expression" dxfId="1016" priority="507">
      <formula>$B174=80</formula>
    </cfRule>
    <cfRule type="expression" dxfId="1015" priority="508">
      <formula>$B174=90</formula>
    </cfRule>
    <cfRule type="expression" dxfId="1014" priority="509">
      <formula>$B174=100</formula>
    </cfRule>
    <cfRule type="expression" dxfId="1013" priority="510">
      <formula>$B174=110</formula>
    </cfRule>
    <cfRule type="expression" dxfId="1012" priority="511">
      <formula>$B174=120</formula>
    </cfRule>
    <cfRule type="expression" dxfId="1011" priority="512">
      <formula>$B174=170</formula>
    </cfRule>
  </conditionalFormatting>
  <conditionalFormatting sqref="AA174">
    <cfRule type="expression" dxfId="997" priority="487">
      <formula>$B174=10</formula>
    </cfRule>
    <cfRule type="expression" dxfId="996" priority="488">
      <formula>$B174=20</formula>
    </cfRule>
    <cfRule type="expression" dxfId="995" priority="489">
      <formula>$B174=30</formula>
    </cfRule>
    <cfRule type="expression" dxfId="994" priority="490">
      <formula>$B174=40</formula>
    </cfRule>
    <cfRule type="expression" dxfId="993" priority="491">
      <formula>$B174=50</formula>
    </cfRule>
    <cfRule type="expression" dxfId="992" priority="492">
      <formula>$B174=60</formula>
    </cfRule>
    <cfRule type="expression" dxfId="991" priority="493">
      <formula>$B174=70</formula>
    </cfRule>
    <cfRule type="expression" dxfId="990" priority="494">
      <formula>$B174=80</formula>
    </cfRule>
    <cfRule type="expression" dxfId="989" priority="495">
      <formula>$B174=90</formula>
    </cfRule>
    <cfRule type="expression" dxfId="988" priority="496">
      <formula>$B174=100</formula>
    </cfRule>
    <cfRule type="expression" dxfId="987" priority="497">
      <formula>$B174=110</formula>
    </cfRule>
    <cfRule type="expression" dxfId="986" priority="498">
      <formula>$B174=120</formula>
    </cfRule>
    <cfRule type="expression" dxfId="985" priority="499">
      <formula>$B174=170</formula>
    </cfRule>
  </conditionalFormatting>
  <conditionalFormatting sqref="S122:S141">
    <cfRule type="expression" dxfId="971" priority="473">
      <formula>$E122="D"</formula>
    </cfRule>
    <cfRule type="expression" dxfId="970" priority="474">
      <formula>$A122=10</formula>
    </cfRule>
    <cfRule type="expression" dxfId="969" priority="475">
      <formula>$A122=20</formula>
    </cfRule>
    <cfRule type="expression" dxfId="968" priority="476">
      <formula>$A122=30</formula>
    </cfRule>
    <cfRule type="expression" dxfId="967" priority="477">
      <formula>$A122=40</formula>
    </cfRule>
    <cfRule type="expression" dxfId="966" priority="478">
      <formula>$A122=50</formula>
    </cfRule>
    <cfRule type="expression" dxfId="965" priority="479">
      <formula>$A122=60</formula>
    </cfRule>
    <cfRule type="expression" dxfId="964" priority="480">
      <formula>$A122=70</formula>
    </cfRule>
    <cfRule type="expression" dxfId="963" priority="481">
      <formula>$A122=80</formula>
    </cfRule>
    <cfRule type="expression" dxfId="962" priority="482">
      <formula>$A122=90</formula>
    </cfRule>
    <cfRule type="expression" dxfId="961" priority="483">
      <formula>$A122=100</formula>
    </cfRule>
    <cfRule type="expression" dxfId="960" priority="484">
      <formula>$A122=110</formula>
    </cfRule>
    <cfRule type="expression" dxfId="959" priority="485">
      <formula>$A122=120</formula>
    </cfRule>
    <cfRule type="expression" dxfId="958" priority="486">
      <formula>$A122=170</formula>
    </cfRule>
  </conditionalFormatting>
  <conditionalFormatting sqref="T122:T141">
    <cfRule type="expression" dxfId="943" priority="459">
      <formula>$E122="H"</formula>
    </cfRule>
    <cfRule type="expression" dxfId="942" priority="460">
      <formula>$B122=10</formula>
    </cfRule>
    <cfRule type="expression" dxfId="941" priority="461">
      <formula>$B122=20</formula>
    </cfRule>
    <cfRule type="expression" dxfId="940" priority="462">
      <formula>$B122=30</formula>
    </cfRule>
    <cfRule type="expression" dxfId="939" priority="463">
      <formula>$B122=40</formula>
    </cfRule>
    <cfRule type="expression" dxfId="938" priority="464">
      <formula>$B122=50</formula>
    </cfRule>
    <cfRule type="expression" dxfId="937" priority="465">
      <formula>$B122=60</formula>
    </cfRule>
    <cfRule type="expression" dxfId="936" priority="466">
      <formula>$B122=70</formula>
    </cfRule>
    <cfRule type="expression" dxfId="935" priority="467">
      <formula>$B122=80</formula>
    </cfRule>
    <cfRule type="expression" dxfId="934" priority="468">
      <formula>$B122=90</formula>
    </cfRule>
    <cfRule type="expression" dxfId="933" priority="469">
      <formula>$B122=100</formula>
    </cfRule>
    <cfRule type="expression" dxfId="932" priority="470">
      <formula>$B122=110</formula>
    </cfRule>
    <cfRule type="expression" dxfId="931" priority="471">
      <formula>$B122=120</formula>
    </cfRule>
    <cfRule type="expression" dxfId="930" priority="472">
      <formula>$B122=170</formula>
    </cfRule>
  </conditionalFormatting>
  <conditionalFormatting sqref="P122:Q141">
    <cfRule type="expression" dxfId="915" priority="446">
      <formula>$C122=10</formula>
    </cfRule>
    <cfRule type="expression" dxfId="914" priority="447">
      <formula>$C122=20</formula>
    </cfRule>
    <cfRule type="expression" dxfId="913" priority="448">
      <formula>$C122=30</formula>
    </cfRule>
    <cfRule type="expression" dxfId="912" priority="449">
      <formula>$C122=40</formula>
    </cfRule>
    <cfRule type="expression" dxfId="911" priority="450">
      <formula>$C122=50</formula>
    </cfRule>
    <cfRule type="expression" dxfId="910" priority="451">
      <formula>$C122=60</formula>
    </cfRule>
    <cfRule type="expression" dxfId="909" priority="452">
      <formula>$C122=70</formula>
    </cfRule>
    <cfRule type="expression" dxfId="908" priority="453">
      <formula>$C122=80</formula>
    </cfRule>
    <cfRule type="expression" dxfId="907" priority="454">
      <formula>$C122=90</formula>
    </cfRule>
    <cfRule type="expression" dxfId="906" priority="455">
      <formula>$C122=100</formula>
    </cfRule>
    <cfRule type="expression" dxfId="905" priority="456">
      <formula>$C122=110</formula>
    </cfRule>
    <cfRule type="expression" dxfId="904" priority="457">
      <formula>$C122=120</formula>
    </cfRule>
    <cfRule type="expression" dxfId="903" priority="458">
      <formula>$C122=170</formula>
    </cfRule>
  </conditionalFormatting>
  <conditionalFormatting sqref="Z122:Z131 U122:U131 W122:X131 U133:U141 W133:X141 W132 Z133:Z141">
    <cfRule type="expression" dxfId="889" priority="433">
      <formula>$A122=10</formula>
    </cfRule>
    <cfRule type="expression" dxfId="888" priority="434">
      <formula>$A122=20</formula>
    </cfRule>
    <cfRule type="expression" dxfId="887" priority="435">
      <formula>$A122=30</formula>
    </cfRule>
    <cfRule type="expression" dxfId="886" priority="436">
      <formula>$A122=40</formula>
    </cfRule>
    <cfRule type="expression" dxfId="885" priority="437">
      <formula>$A122=50</formula>
    </cfRule>
    <cfRule type="expression" dxfId="884" priority="438">
      <formula>$A122=60</formula>
    </cfRule>
    <cfRule type="expression" dxfId="883" priority="439">
      <formula>$A122=70</formula>
    </cfRule>
    <cfRule type="expression" dxfId="882" priority="440">
      <formula>$A122=80</formula>
    </cfRule>
    <cfRule type="expression" dxfId="881" priority="441">
      <formula>$A122=90</formula>
    </cfRule>
    <cfRule type="expression" dxfId="880" priority="442">
      <formula>$A122=100</formula>
    </cfRule>
    <cfRule type="expression" dxfId="879" priority="443">
      <formula>$A122=110</formula>
    </cfRule>
    <cfRule type="expression" dxfId="878" priority="444">
      <formula>$A122=120</formula>
    </cfRule>
    <cfRule type="expression" dxfId="877" priority="445">
      <formula>$A122=170</formula>
    </cfRule>
  </conditionalFormatting>
  <conditionalFormatting sqref="V122:V131 V133:V141">
    <cfRule type="expression" dxfId="863" priority="420">
      <formula>$B122=10</formula>
    </cfRule>
    <cfRule type="expression" dxfId="862" priority="421">
      <formula>$B122=20</formula>
    </cfRule>
    <cfRule type="expression" dxfId="861" priority="422">
      <formula>$B122=30</formula>
    </cfRule>
    <cfRule type="expression" dxfId="860" priority="423">
      <formula>$B122=40</formula>
    </cfRule>
    <cfRule type="expression" dxfId="859" priority="424">
      <formula>$B122=50</formula>
    </cfRule>
    <cfRule type="expression" dxfId="858" priority="425">
      <formula>$B122=60</formula>
    </cfRule>
    <cfRule type="expression" dxfId="857" priority="426">
      <formula>$B122=70</formula>
    </cfRule>
    <cfRule type="expression" dxfId="856" priority="427">
      <formula>$B122=80</formula>
    </cfRule>
    <cfRule type="expression" dxfId="855" priority="428">
      <formula>$B122=90</formula>
    </cfRule>
    <cfRule type="expression" dxfId="854" priority="429">
      <formula>$B122=100</formula>
    </cfRule>
    <cfRule type="expression" dxfId="853" priority="430">
      <formula>$B122=110</formula>
    </cfRule>
    <cfRule type="expression" dxfId="852" priority="431">
      <formula>$B122=120</formula>
    </cfRule>
    <cfRule type="expression" dxfId="851" priority="432">
      <formula>$B122=170</formula>
    </cfRule>
  </conditionalFormatting>
  <conditionalFormatting sqref="Y122:Y131 Y133:Y141">
    <cfRule type="expression" dxfId="837" priority="407">
      <formula>$B122=10</formula>
    </cfRule>
    <cfRule type="expression" dxfId="836" priority="408">
      <formula>$B122=20</formula>
    </cfRule>
    <cfRule type="expression" dxfId="835" priority="409">
      <formula>$B122=30</formula>
    </cfRule>
    <cfRule type="expression" dxfId="834" priority="410">
      <formula>$B122=40</formula>
    </cfRule>
    <cfRule type="expression" dxfId="833" priority="411">
      <formula>$B122=50</formula>
    </cfRule>
    <cfRule type="expression" dxfId="832" priority="412">
      <formula>$B122=60</formula>
    </cfRule>
    <cfRule type="expression" dxfId="831" priority="413">
      <formula>$B122=70</formula>
    </cfRule>
    <cfRule type="expression" dxfId="830" priority="414">
      <formula>$B122=80</formula>
    </cfRule>
    <cfRule type="expression" dxfId="829" priority="415">
      <formula>$B122=90</formula>
    </cfRule>
    <cfRule type="expression" dxfId="828" priority="416">
      <formula>$B122=100</formula>
    </cfRule>
    <cfRule type="expression" dxfId="827" priority="417">
      <formula>$B122=110</formula>
    </cfRule>
    <cfRule type="expression" dxfId="826" priority="418">
      <formula>$B122=120</formula>
    </cfRule>
    <cfRule type="expression" dxfId="825" priority="419">
      <formula>$B122=170</formula>
    </cfRule>
  </conditionalFormatting>
  <conditionalFormatting sqref="AA122:AA131 AA133:AA141">
    <cfRule type="expression" dxfId="811" priority="394">
      <formula>$B122=10</formula>
    </cfRule>
    <cfRule type="expression" dxfId="810" priority="395">
      <formula>$B122=20</formula>
    </cfRule>
    <cfRule type="expression" dxfId="809" priority="396">
      <formula>$B122=30</formula>
    </cfRule>
    <cfRule type="expression" dxfId="808" priority="397">
      <formula>$B122=40</formula>
    </cfRule>
    <cfRule type="expression" dxfId="807" priority="398">
      <formula>$B122=50</formula>
    </cfRule>
    <cfRule type="expression" dxfId="806" priority="399">
      <formula>$B122=60</formula>
    </cfRule>
    <cfRule type="expression" dxfId="805" priority="400">
      <formula>$B122=70</formula>
    </cfRule>
    <cfRule type="expression" dxfId="804" priority="401">
      <formula>$B122=80</formula>
    </cfRule>
    <cfRule type="expression" dxfId="803" priority="402">
      <formula>$B122=90</formula>
    </cfRule>
    <cfRule type="expression" dxfId="802" priority="403">
      <formula>$B122=100</formula>
    </cfRule>
    <cfRule type="expression" dxfId="801" priority="404">
      <formula>$B122=110</formula>
    </cfRule>
    <cfRule type="expression" dxfId="800" priority="405">
      <formula>$B122=120</formula>
    </cfRule>
    <cfRule type="expression" dxfId="799" priority="406">
      <formula>$B122=170</formula>
    </cfRule>
  </conditionalFormatting>
  <conditionalFormatting sqref="X47">
    <cfRule type="expression" dxfId="785" priority="381">
      <formula>$A47=10</formula>
    </cfRule>
    <cfRule type="expression" dxfId="784" priority="382">
      <formula>$A47=20</formula>
    </cfRule>
    <cfRule type="expression" dxfId="783" priority="383">
      <formula>$A47=30</formula>
    </cfRule>
    <cfRule type="expression" dxfId="782" priority="384">
      <formula>$A47=40</formula>
    </cfRule>
    <cfRule type="expression" dxfId="781" priority="385">
      <formula>$A47=50</formula>
    </cfRule>
    <cfRule type="expression" dxfId="780" priority="386">
      <formula>$A47=60</formula>
    </cfRule>
    <cfRule type="expression" dxfId="779" priority="387">
      <formula>$A47=70</formula>
    </cfRule>
    <cfRule type="expression" dxfId="778" priority="388">
      <formula>$A47=80</formula>
    </cfRule>
    <cfRule type="expression" dxfId="777" priority="389">
      <formula>$A47=90</formula>
    </cfRule>
    <cfRule type="expression" dxfId="776" priority="390">
      <formula>$A47=100</formula>
    </cfRule>
    <cfRule type="expression" dxfId="775" priority="391">
      <formula>$A47=110</formula>
    </cfRule>
    <cfRule type="expression" dxfId="774" priority="392">
      <formula>$A47=120</formula>
    </cfRule>
    <cfRule type="expression" dxfId="773" priority="393">
      <formula>$A47=170</formula>
    </cfRule>
  </conditionalFormatting>
  <conditionalFormatting sqref="Z47">
    <cfRule type="expression" dxfId="759" priority="368">
      <formula>$A47=10</formula>
    </cfRule>
    <cfRule type="expression" dxfId="758" priority="369">
      <formula>$A47=20</formula>
    </cfRule>
    <cfRule type="expression" dxfId="757" priority="370">
      <formula>$A47=30</formula>
    </cfRule>
    <cfRule type="expression" dxfId="756" priority="371">
      <formula>$A47=40</formula>
    </cfRule>
    <cfRule type="expression" dxfId="755" priority="372">
      <formula>$A47=50</formula>
    </cfRule>
    <cfRule type="expression" dxfId="754" priority="373">
      <formula>$A47=60</formula>
    </cfRule>
    <cfRule type="expression" dxfId="753" priority="374">
      <formula>$A47=70</formula>
    </cfRule>
    <cfRule type="expression" dxfId="752" priority="375">
      <formula>$A47=80</formula>
    </cfRule>
    <cfRule type="expression" dxfId="751" priority="376">
      <formula>$A47=90</formula>
    </cfRule>
    <cfRule type="expression" dxfId="750" priority="377">
      <formula>$A47=100</formula>
    </cfRule>
    <cfRule type="expression" dxfId="749" priority="378">
      <formula>$A47=110</formula>
    </cfRule>
    <cfRule type="expression" dxfId="748" priority="379">
      <formula>$A47=120</formula>
    </cfRule>
    <cfRule type="expression" dxfId="747" priority="380">
      <formula>$A47=170</formula>
    </cfRule>
  </conditionalFormatting>
  <conditionalFormatting sqref="Y47">
    <cfRule type="expression" dxfId="733" priority="355">
      <formula>$B47=10</formula>
    </cfRule>
    <cfRule type="expression" dxfId="732" priority="356">
      <formula>$B47=20</formula>
    </cfRule>
    <cfRule type="expression" dxfId="731" priority="357">
      <formula>$B47=30</formula>
    </cfRule>
    <cfRule type="expression" dxfId="730" priority="358">
      <formula>$B47=40</formula>
    </cfRule>
    <cfRule type="expression" dxfId="729" priority="359">
      <formula>$B47=50</formula>
    </cfRule>
    <cfRule type="expression" dxfId="728" priority="360">
      <formula>$B47=60</formula>
    </cfRule>
    <cfRule type="expression" dxfId="727" priority="361">
      <formula>$B47=70</formula>
    </cfRule>
    <cfRule type="expression" dxfId="726" priority="362">
      <formula>$B47=80</formula>
    </cfRule>
    <cfRule type="expression" dxfId="725" priority="363">
      <formula>$B47=90</formula>
    </cfRule>
    <cfRule type="expression" dxfId="724" priority="364">
      <formula>$B47=100</formula>
    </cfRule>
    <cfRule type="expression" dxfId="723" priority="365">
      <formula>$B47=110</formula>
    </cfRule>
    <cfRule type="expression" dxfId="722" priority="366">
      <formula>$B47=120</formula>
    </cfRule>
    <cfRule type="expression" dxfId="721" priority="367">
      <formula>$B47=170</formula>
    </cfRule>
  </conditionalFormatting>
  <conditionalFormatting sqref="AA47">
    <cfRule type="expression" dxfId="707" priority="342">
      <formula>$B47=10</formula>
    </cfRule>
    <cfRule type="expression" dxfId="706" priority="343">
      <formula>$B47=20</formula>
    </cfRule>
    <cfRule type="expression" dxfId="705" priority="344">
      <formula>$B47=30</formula>
    </cfRule>
    <cfRule type="expression" dxfId="704" priority="345">
      <formula>$B47=40</formula>
    </cfRule>
    <cfRule type="expression" dxfId="703" priority="346">
      <formula>$B47=50</formula>
    </cfRule>
    <cfRule type="expression" dxfId="702" priority="347">
      <formula>$B47=60</formula>
    </cfRule>
    <cfRule type="expression" dxfId="701" priority="348">
      <formula>$B47=70</formula>
    </cfRule>
    <cfRule type="expression" dxfId="700" priority="349">
      <formula>$B47=80</formula>
    </cfRule>
    <cfRule type="expression" dxfId="699" priority="350">
      <formula>$B47=90</formula>
    </cfRule>
    <cfRule type="expression" dxfId="698" priority="351">
      <formula>$B47=100</formula>
    </cfRule>
    <cfRule type="expression" dxfId="697" priority="352">
      <formula>$B47=110</formula>
    </cfRule>
    <cfRule type="expression" dxfId="696" priority="353">
      <formula>$B47=120</formula>
    </cfRule>
    <cfRule type="expression" dxfId="695" priority="354">
      <formula>$B47=170</formula>
    </cfRule>
  </conditionalFormatting>
  <conditionalFormatting sqref="X75">
    <cfRule type="expression" dxfId="681" priority="329">
      <formula>$A75=10</formula>
    </cfRule>
    <cfRule type="expression" dxfId="680" priority="330">
      <formula>$A75=20</formula>
    </cfRule>
    <cfRule type="expression" dxfId="679" priority="331">
      <formula>$A75=30</formula>
    </cfRule>
    <cfRule type="expression" dxfId="678" priority="332">
      <formula>$A75=40</formula>
    </cfRule>
    <cfRule type="expression" dxfId="677" priority="333">
      <formula>$A75=50</formula>
    </cfRule>
    <cfRule type="expression" dxfId="676" priority="334">
      <formula>$A75=60</formula>
    </cfRule>
    <cfRule type="expression" dxfId="675" priority="335">
      <formula>$A75=70</formula>
    </cfRule>
    <cfRule type="expression" dxfId="674" priority="336">
      <formula>$A75=80</formula>
    </cfRule>
    <cfRule type="expression" dxfId="673" priority="337">
      <formula>$A75=90</formula>
    </cfRule>
    <cfRule type="expression" dxfId="672" priority="338">
      <formula>$A75=100</formula>
    </cfRule>
    <cfRule type="expression" dxfId="671" priority="339">
      <formula>$A75=110</formula>
    </cfRule>
    <cfRule type="expression" dxfId="670" priority="340">
      <formula>$A75=120</formula>
    </cfRule>
    <cfRule type="expression" dxfId="669" priority="341">
      <formula>$A75=170</formula>
    </cfRule>
  </conditionalFormatting>
  <conditionalFormatting sqref="Z75">
    <cfRule type="expression" dxfId="655" priority="316">
      <formula>$A75=10</formula>
    </cfRule>
    <cfRule type="expression" dxfId="654" priority="317">
      <formula>$A75=20</formula>
    </cfRule>
    <cfRule type="expression" dxfId="653" priority="318">
      <formula>$A75=30</formula>
    </cfRule>
    <cfRule type="expression" dxfId="652" priority="319">
      <formula>$A75=40</formula>
    </cfRule>
    <cfRule type="expression" dxfId="651" priority="320">
      <formula>$A75=50</formula>
    </cfRule>
    <cfRule type="expression" dxfId="650" priority="321">
      <formula>$A75=60</formula>
    </cfRule>
    <cfRule type="expression" dxfId="649" priority="322">
      <formula>$A75=70</formula>
    </cfRule>
    <cfRule type="expression" dxfId="648" priority="323">
      <formula>$A75=80</formula>
    </cfRule>
    <cfRule type="expression" dxfId="647" priority="324">
      <formula>$A75=90</formula>
    </cfRule>
    <cfRule type="expression" dxfId="646" priority="325">
      <formula>$A75=100</formula>
    </cfRule>
    <cfRule type="expression" dxfId="645" priority="326">
      <formula>$A75=110</formula>
    </cfRule>
    <cfRule type="expression" dxfId="644" priority="327">
      <formula>$A75=120</formula>
    </cfRule>
    <cfRule type="expression" dxfId="643" priority="328">
      <formula>$A75=170</formula>
    </cfRule>
  </conditionalFormatting>
  <conditionalFormatting sqref="Y75">
    <cfRule type="expression" dxfId="629" priority="303">
      <formula>$B75=10</formula>
    </cfRule>
    <cfRule type="expression" dxfId="628" priority="304">
      <formula>$B75=20</formula>
    </cfRule>
    <cfRule type="expression" dxfId="627" priority="305">
      <formula>$B75=30</formula>
    </cfRule>
    <cfRule type="expression" dxfId="626" priority="306">
      <formula>$B75=40</formula>
    </cfRule>
    <cfRule type="expression" dxfId="625" priority="307">
      <formula>$B75=50</formula>
    </cfRule>
    <cfRule type="expression" dxfId="624" priority="308">
      <formula>$B75=60</formula>
    </cfRule>
    <cfRule type="expression" dxfId="623" priority="309">
      <formula>$B75=70</formula>
    </cfRule>
    <cfRule type="expression" dxfId="622" priority="310">
      <formula>$B75=80</formula>
    </cfRule>
    <cfRule type="expression" dxfId="621" priority="311">
      <formula>$B75=90</formula>
    </cfRule>
    <cfRule type="expression" dxfId="620" priority="312">
      <formula>$B75=100</formula>
    </cfRule>
    <cfRule type="expression" dxfId="619" priority="313">
      <formula>$B75=110</formula>
    </cfRule>
    <cfRule type="expression" dxfId="618" priority="314">
      <formula>$B75=120</formula>
    </cfRule>
    <cfRule type="expression" dxfId="617" priority="315">
      <formula>$B75=170</formula>
    </cfRule>
  </conditionalFormatting>
  <conditionalFormatting sqref="AA75">
    <cfRule type="expression" dxfId="603" priority="290">
      <formula>$B75=10</formula>
    </cfRule>
    <cfRule type="expression" dxfId="602" priority="291">
      <formula>$B75=20</formula>
    </cfRule>
    <cfRule type="expression" dxfId="601" priority="292">
      <formula>$B75=30</formula>
    </cfRule>
    <cfRule type="expression" dxfId="600" priority="293">
      <formula>$B75=40</formula>
    </cfRule>
    <cfRule type="expression" dxfId="599" priority="294">
      <formula>$B75=50</formula>
    </cfRule>
    <cfRule type="expression" dxfId="598" priority="295">
      <formula>$B75=60</formula>
    </cfRule>
    <cfRule type="expression" dxfId="597" priority="296">
      <formula>$B75=70</formula>
    </cfRule>
    <cfRule type="expression" dxfId="596" priority="297">
      <formula>$B75=80</formula>
    </cfRule>
    <cfRule type="expression" dxfId="595" priority="298">
      <formula>$B75=90</formula>
    </cfRule>
    <cfRule type="expression" dxfId="594" priority="299">
      <formula>$B75=100</formula>
    </cfRule>
    <cfRule type="expression" dxfId="593" priority="300">
      <formula>$B75=110</formula>
    </cfRule>
    <cfRule type="expression" dxfId="592" priority="301">
      <formula>$B75=120</formula>
    </cfRule>
    <cfRule type="expression" dxfId="591" priority="302">
      <formula>$B75=170</formula>
    </cfRule>
  </conditionalFormatting>
  <conditionalFormatting sqref="X152">
    <cfRule type="expression" dxfId="577" priority="277">
      <formula>$A152=10</formula>
    </cfRule>
    <cfRule type="expression" dxfId="576" priority="278">
      <formula>$A152=20</formula>
    </cfRule>
    <cfRule type="expression" dxfId="575" priority="279">
      <formula>$A152=30</formula>
    </cfRule>
    <cfRule type="expression" dxfId="574" priority="280">
      <formula>$A152=40</formula>
    </cfRule>
    <cfRule type="expression" dxfId="573" priority="281">
      <formula>$A152=50</formula>
    </cfRule>
    <cfRule type="expression" dxfId="572" priority="282">
      <formula>$A152=60</formula>
    </cfRule>
    <cfRule type="expression" dxfId="571" priority="283">
      <formula>$A152=70</formula>
    </cfRule>
    <cfRule type="expression" dxfId="570" priority="284">
      <formula>$A152=80</formula>
    </cfRule>
    <cfRule type="expression" dxfId="569" priority="285">
      <formula>$A152=90</formula>
    </cfRule>
    <cfRule type="expression" dxfId="568" priority="286">
      <formula>$A152=100</formula>
    </cfRule>
    <cfRule type="expression" dxfId="567" priority="287">
      <formula>$A152=110</formula>
    </cfRule>
    <cfRule type="expression" dxfId="566" priority="288">
      <formula>$A152=120</formula>
    </cfRule>
    <cfRule type="expression" dxfId="565" priority="289">
      <formula>$A152=170</formula>
    </cfRule>
  </conditionalFormatting>
  <conditionalFormatting sqref="Z152">
    <cfRule type="expression" dxfId="551" priority="264">
      <formula>$A152=10</formula>
    </cfRule>
    <cfRule type="expression" dxfId="550" priority="265">
      <formula>$A152=20</formula>
    </cfRule>
    <cfRule type="expression" dxfId="549" priority="266">
      <formula>$A152=30</formula>
    </cfRule>
    <cfRule type="expression" dxfId="548" priority="267">
      <formula>$A152=40</formula>
    </cfRule>
    <cfRule type="expression" dxfId="547" priority="268">
      <formula>$A152=50</formula>
    </cfRule>
    <cfRule type="expression" dxfId="546" priority="269">
      <formula>$A152=60</formula>
    </cfRule>
    <cfRule type="expression" dxfId="545" priority="270">
      <formula>$A152=70</formula>
    </cfRule>
    <cfRule type="expression" dxfId="544" priority="271">
      <formula>$A152=80</formula>
    </cfRule>
    <cfRule type="expression" dxfId="543" priority="272">
      <formula>$A152=90</formula>
    </cfRule>
    <cfRule type="expression" dxfId="542" priority="273">
      <formula>$A152=100</formula>
    </cfRule>
    <cfRule type="expression" dxfId="541" priority="274">
      <formula>$A152=110</formula>
    </cfRule>
    <cfRule type="expression" dxfId="540" priority="275">
      <formula>$A152=120</formula>
    </cfRule>
    <cfRule type="expression" dxfId="539" priority="276">
      <formula>$A152=170</formula>
    </cfRule>
  </conditionalFormatting>
  <conditionalFormatting sqref="Y152">
    <cfRule type="expression" dxfId="525" priority="251">
      <formula>$B152=10</formula>
    </cfRule>
    <cfRule type="expression" dxfId="524" priority="252">
      <formula>$B152=20</formula>
    </cfRule>
    <cfRule type="expression" dxfId="523" priority="253">
      <formula>$B152=30</formula>
    </cfRule>
    <cfRule type="expression" dxfId="522" priority="254">
      <formula>$B152=40</formula>
    </cfRule>
    <cfRule type="expression" dxfId="521" priority="255">
      <formula>$B152=50</formula>
    </cfRule>
    <cfRule type="expression" dxfId="520" priority="256">
      <formula>$B152=60</formula>
    </cfRule>
    <cfRule type="expression" dxfId="519" priority="257">
      <formula>$B152=70</formula>
    </cfRule>
    <cfRule type="expression" dxfId="518" priority="258">
      <formula>$B152=80</formula>
    </cfRule>
    <cfRule type="expression" dxfId="517" priority="259">
      <formula>$B152=90</formula>
    </cfRule>
    <cfRule type="expression" dxfId="516" priority="260">
      <formula>$B152=100</formula>
    </cfRule>
    <cfRule type="expression" dxfId="515" priority="261">
      <formula>$B152=110</formula>
    </cfRule>
    <cfRule type="expression" dxfId="514" priority="262">
      <formula>$B152=120</formula>
    </cfRule>
    <cfRule type="expression" dxfId="513" priority="263">
      <formula>$B152=170</formula>
    </cfRule>
  </conditionalFormatting>
  <conditionalFormatting sqref="AA152">
    <cfRule type="expression" dxfId="499" priority="238">
      <formula>$B152=10</formula>
    </cfRule>
    <cfRule type="expression" dxfId="498" priority="239">
      <formula>$B152=20</formula>
    </cfRule>
    <cfRule type="expression" dxfId="497" priority="240">
      <formula>$B152=30</formula>
    </cfRule>
    <cfRule type="expression" dxfId="496" priority="241">
      <formula>$B152=40</formula>
    </cfRule>
    <cfRule type="expression" dxfId="495" priority="242">
      <formula>$B152=50</formula>
    </cfRule>
    <cfRule type="expression" dxfId="494" priority="243">
      <formula>$B152=60</formula>
    </cfRule>
    <cfRule type="expression" dxfId="493" priority="244">
      <formula>$B152=70</formula>
    </cfRule>
    <cfRule type="expression" dxfId="492" priority="245">
      <formula>$B152=80</formula>
    </cfRule>
    <cfRule type="expression" dxfId="491" priority="246">
      <formula>$B152=90</formula>
    </cfRule>
    <cfRule type="expression" dxfId="490" priority="247">
      <formula>$B152=100</formula>
    </cfRule>
    <cfRule type="expression" dxfId="489" priority="248">
      <formula>$B152=110</formula>
    </cfRule>
    <cfRule type="expression" dxfId="488" priority="249">
      <formula>$B152=120</formula>
    </cfRule>
    <cfRule type="expression" dxfId="487" priority="250">
      <formula>$B152=170</formula>
    </cfRule>
  </conditionalFormatting>
  <conditionalFormatting sqref="X132">
    <cfRule type="expression" dxfId="473" priority="225">
      <formula>$A132=10</formula>
    </cfRule>
    <cfRule type="expression" dxfId="472" priority="226">
      <formula>$A132=20</formula>
    </cfRule>
    <cfRule type="expression" dxfId="471" priority="227">
      <formula>$A132=30</formula>
    </cfRule>
    <cfRule type="expression" dxfId="470" priority="228">
      <formula>$A132=40</formula>
    </cfRule>
    <cfRule type="expression" dxfId="469" priority="229">
      <formula>$A132=50</formula>
    </cfRule>
    <cfRule type="expression" dxfId="468" priority="230">
      <formula>$A132=60</formula>
    </cfRule>
    <cfRule type="expression" dxfId="467" priority="231">
      <formula>$A132=70</formula>
    </cfRule>
    <cfRule type="expression" dxfId="466" priority="232">
      <formula>$A132=80</formula>
    </cfRule>
    <cfRule type="expression" dxfId="465" priority="233">
      <formula>$A132=90</formula>
    </cfRule>
    <cfRule type="expression" dxfId="464" priority="234">
      <formula>$A132=100</formula>
    </cfRule>
    <cfRule type="expression" dxfId="463" priority="235">
      <formula>$A132=110</formula>
    </cfRule>
    <cfRule type="expression" dxfId="462" priority="236">
      <formula>$A132=120</formula>
    </cfRule>
    <cfRule type="expression" dxfId="461" priority="237">
      <formula>$A132=170</formula>
    </cfRule>
  </conditionalFormatting>
  <conditionalFormatting sqref="Z132">
    <cfRule type="expression" dxfId="447" priority="212">
      <formula>$A132=10</formula>
    </cfRule>
    <cfRule type="expression" dxfId="446" priority="213">
      <formula>$A132=20</formula>
    </cfRule>
    <cfRule type="expression" dxfId="445" priority="214">
      <formula>$A132=30</formula>
    </cfRule>
    <cfRule type="expression" dxfId="444" priority="215">
      <formula>$A132=40</formula>
    </cfRule>
    <cfRule type="expression" dxfId="443" priority="216">
      <formula>$A132=50</formula>
    </cfRule>
    <cfRule type="expression" dxfId="442" priority="217">
      <formula>$A132=60</formula>
    </cfRule>
    <cfRule type="expression" dxfId="441" priority="218">
      <formula>$A132=70</formula>
    </cfRule>
    <cfRule type="expression" dxfId="440" priority="219">
      <formula>$A132=80</formula>
    </cfRule>
    <cfRule type="expression" dxfId="439" priority="220">
      <formula>$A132=90</formula>
    </cfRule>
    <cfRule type="expression" dxfId="438" priority="221">
      <formula>$A132=100</formula>
    </cfRule>
    <cfRule type="expression" dxfId="437" priority="222">
      <formula>$A132=110</formula>
    </cfRule>
    <cfRule type="expression" dxfId="436" priority="223">
      <formula>$A132=120</formula>
    </cfRule>
    <cfRule type="expression" dxfId="435" priority="224">
      <formula>$A132=170</formula>
    </cfRule>
  </conditionalFormatting>
  <conditionalFormatting sqref="Y132">
    <cfRule type="expression" dxfId="421" priority="199">
      <formula>$B132=10</formula>
    </cfRule>
    <cfRule type="expression" dxfId="420" priority="200">
      <formula>$B132=20</formula>
    </cfRule>
    <cfRule type="expression" dxfId="419" priority="201">
      <formula>$B132=30</formula>
    </cfRule>
    <cfRule type="expression" dxfId="418" priority="202">
      <formula>$B132=40</formula>
    </cfRule>
    <cfRule type="expression" dxfId="417" priority="203">
      <formula>$B132=50</formula>
    </cfRule>
    <cfRule type="expression" dxfId="416" priority="204">
      <formula>$B132=60</formula>
    </cfRule>
    <cfRule type="expression" dxfId="415" priority="205">
      <formula>$B132=70</formula>
    </cfRule>
    <cfRule type="expression" dxfId="414" priority="206">
      <formula>$B132=80</formula>
    </cfRule>
    <cfRule type="expression" dxfId="413" priority="207">
      <formula>$B132=90</formula>
    </cfRule>
    <cfRule type="expression" dxfId="412" priority="208">
      <formula>$B132=100</formula>
    </cfRule>
    <cfRule type="expression" dxfId="411" priority="209">
      <formula>$B132=110</formula>
    </cfRule>
    <cfRule type="expression" dxfId="410" priority="210">
      <formula>$B132=120</formula>
    </cfRule>
    <cfRule type="expression" dxfId="409" priority="211">
      <formula>$B132=170</formula>
    </cfRule>
  </conditionalFormatting>
  <conditionalFormatting sqref="AA132">
    <cfRule type="expression" dxfId="395" priority="186">
      <formula>$B132=10</formula>
    </cfRule>
    <cfRule type="expression" dxfId="394" priority="187">
      <formula>$B132=20</formula>
    </cfRule>
    <cfRule type="expression" dxfId="393" priority="188">
      <formula>$B132=30</formula>
    </cfRule>
    <cfRule type="expression" dxfId="392" priority="189">
      <formula>$B132=40</formula>
    </cfRule>
    <cfRule type="expression" dxfId="391" priority="190">
      <formula>$B132=50</formula>
    </cfRule>
    <cfRule type="expression" dxfId="390" priority="191">
      <formula>$B132=60</formula>
    </cfRule>
    <cfRule type="expression" dxfId="389" priority="192">
      <formula>$B132=70</formula>
    </cfRule>
    <cfRule type="expression" dxfId="388" priority="193">
      <formula>$B132=80</formula>
    </cfRule>
    <cfRule type="expression" dxfId="387" priority="194">
      <formula>$B132=90</formula>
    </cfRule>
    <cfRule type="expression" dxfId="386" priority="195">
      <formula>$B132=100</formula>
    </cfRule>
    <cfRule type="expression" dxfId="385" priority="196">
      <formula>$B132=110</formula>
    </cfRule>
    <cfRule type="expression" dxfId="384" priority="197">
      <formula>$B132=120</formula>
    </cfRule>
    <cfRule type="expression" dxfId="383" priority="198">
      <formula>$B132=170</formula>
    </cfRule>
  </conditionalFormatting>
  <conditionalFormatting sqref="X104">
    <cfRule type="expression" dxfId="369" priority="173">
      <formula>$A104=10</formula>
    </cfRule>
    <cfRule type="expression" dxfId="368" priority="174">
      <formula>$A104=20</formula>
    </cfRule>
    <cfRule type="expression" dxfId="367" priority="175">
      <formula>$A104=30</formula>
    </cfRule>
    <cfRule type="expression" dxfId="366" priority="176">
      <formula>$A104=40</formula>
    </cfRule>
    <cfRule type="expression" dxfId="365" priority="177">
      <formula>$A104=50</formula>
    </cfRule>
    <cfRule type="expression" dxfId="364" priority="178">
      <formula>$A104=60</formula>
    </cfRule>
    <cfRule type="expression" dxfId="363" priority="179">
      <formula>$A104=70</formula>
    </cfRule>
    <cfRule type="expression" dxfId="362" priority="180">
      <formula>$A104=80</formula>
    </cfRule>
    <cfRule type="expression" dxfId="361" priority="181">
      <formula>$A104=90</formula>
    </cfRule>
    <cfRule type="expression" dxfId="360" priority="182">
      <formula>$A104=100</formula>
    </cfRule>
    <cfRule type="expression" dxfId="359" priority="183">
      <formula>$A104=110</formula>
    </cfRule>
    <cfRule type="expression" dxfId="358" priority="184">
      <formula>$A104=120</formula>
    </cfRule>
    <cfRule type="expression" dxfId="357" priority="185">
      <formula>$A104=170</formula>
    </cfRule>
  </conditionalFormatting>
  <conditionalFormatting sqref="Z104">
    <cfRule type="expression" dxfId="343" priority="160">
      <formula>$A104=10</formula>
    </cfRule>
    <cfRule type="expression" dxfId="342" priority="161">
      <formula>$A104=20</formula>
    </cfRule>
    <cfRule type="expression" dxfId="341" priority="162">
      <formula>$A104=30</formula>
    </cfRule>
    <cfRule type="expression" dxfId="340" priority="163">
      <formula>$A104=40</formula>
    </cfRule>
    <cfRule type="expression" dxfId="339" priority="164">
      <formula>$A104=50</formula>
    </cfRule>
    <cfRule type="expression" dxfId="338" priority="165">
      <formula>$A104=60</formula>
    </cfRule>
    <cfRule type="expression" dxfId="337" priority="166">
      <formula>$A104=70</formula>
    </cfRule>
    <cfRule type="expression" dxfId="336" priority="167">
      <formula>$A104=80</formula>
    </cfRule>
    <cfRule type="expression" dxfId="335" priority="168">
      <formula>$A104=90</formula>
    </cfRule>
    <cfRule type="expression" dxfId="334" priority="169">
      <formula>$A104=100</formula>
    </cfRule>
    <cfRule type="expression" dxfId="333" priority="170">
      <formula>$A104=110</formula>
    </cfRule>
    <cfRule type="expression" dxfId="332" priority="171">
      <formula>$A104=120</formula>
    </cfRule>
    <cfRule type="expression" dxfId="331" priority="172">
      <formula>$A104=170</formula>
    </cfRule>
  </conditionalFormatting>
  <conditionalFormatting sqref="Y104">
    <cfRule type="expression" dxfId="317" priority="147">
      <formula>$B104=10</formula>
    </cfRule>
    <cfRule type="expression" dxfId="316" priority="148">
      <formula>$B104=20</formula>
    </cfRule>
    <cfRule type="expression" dxfId="315" priority="149">
      <formula>$B104=30</formula>
    </cfRule>
    <cfRule type="expression" dxfId="314" priority="150">
      <formula>$B104=40</formula>
    </cfRule>
    <cfRule type="expression" dxfId="313" priority="151">
      <formula>$B104=50</formula>
    </cfRule>
    <cfRule type="expression" dxfId="312" priority="152">
      <formula>$B104=60</formula>
    </cfRule>
    <cfRule type="expression" dxfId="311" priority="153">
      <formula>$B104=70</formula>
    </cfRule>
    <cfRule type="expression" dxfId="310" priority="154">
      <formula>$B104=80</formula>
    </cfRule>
    <cfRule type="expression" dxfId="309" priority="155">
      <formula>$B104=90</formula>
    </cfRule>
    <cfRule type="expression" dxfId="308" priority="156">
      <formula>$B104=100</formula>
    </cfRule>
    <cfRule type="expression" dxfId="307" priority="157">
      <formula>$B104=110</formula>
    </cfRule>
    <cfRule type="expression" dxfId="306" priority="158">
      <formula>$B104=120</formula>
    </cfRule>
    <cfRule type="expression" dxfId="305" priority="159">
      <formula>$B104=170</formula>
    </cfRule>
  </conditionalFormatting>
  <conditionalFormatting sqref="AA104">
    <cfRule type="expression" dxfId="291" priority="134">
      <formula>$B104=10</formula>
    </cfRule>
    <cfRule type="expression" dxfId="290" priority="135">
      <formula>$B104=20</formula>
    </cfRule>
    <cfRule type="expression" dxfId="289" priority="136">
      <formula>$B104=30</formula>
    </cfRule>
    <cfRule type="expression" dxfId="288" priority="137">
      <formula>$B104=40</formula>
    </cfRule>
    <cfRule type="expression" dxfId="287" priority="138">
      <formula>$B104=50</formula>
    </cfRule>
    <cfRule type="expression" dxfId="286" priority="139">
      <formula>$B104=60</formula>
    </cfRule>
    <cfRule type="expression" dxfId="285" priority="140">
      <formula>$B104=70</formula>
    </cfRule>
    <cfRule type="expression" dxfId="284" priority="141">
      <formula>$B104=80</formula>
    </cfRule>
    <cfRule type="expression" dxfId="283" priority="142">
      <formula>$B104=90</formula>
    </cfRule>
    <cfRule type="expression" dxfId="282" priority="143">
      <formula>$B104=100</formula>
    </cfRule>
    <cfRule type="expression" dxfId="281" priority="144">
      <formula>$B104=110</formula>
    </cfRule>
    <cfRule type="expression" dxfId="280" priority="145">
      <formula>$B104=120</formula>
    </cfRule>
    <cfRule type="expression" dxfId="279" priority="146">
      <formula>$B104=170</formula>
    </cfRule>
  </conditionalFormatting>
  <conditionalFormatting sqref="S153:S162">
    <cfRule type="expression" dxfId="265" priority="120">
      <formula>$E153="D"</formula>
    </cfRule>
    <cfRule type="expression" dxfId="264" priority="121">
      <formula>$A153=10</formula>
    </cfRule>
    <cfRule type="expression" dxfId="263" priority="122">
      <formula>$A153=20</formula>
    </cfRule>
    <cfRule type="expression" dxfId="262" priority="123">
      <formula>$A153=30</formula>
    </cfRule>
    <cfRule type="expression" dxfId="261" priority="124">
      <formula>$A153=40</formula>
    </cfRule>
    <cfRule type="expression" dxfId="260" priority="125">
      <formula>$A153=50</formula>
    </cfRule>
    <cfRule type="expression" dxfId="259" priority="126">
      <formula>$A153=60</formula>
    </cfRule>
    <cfRule type="expression" dxfId="258" priority="127">
      <formula>$A153=70</formula>
    </cfRule>
    <cfRule type="expression" dxfId="257" priority="128">
      <formula>$A153=80</formula>
    </cfRule>
    <cfRule type="expression" dxfId="256" priority="129">
      <formula>$A153=90</formula>
    </cfRule>
    <cfRule type="expression" dxfId="255" priority="130">
      <formula>$A153=100</formula>
    </cfRule>
    <cfRule type="expression" dxfId="254" priority="131">
      <formula>$A153=110</formula>
    </cfRule>
    <cfRule type="expression" dxfId="253" priority="132">
      <formula>$A153=120</formula>
    </cfRule>
    <cfRule type="expression" dxfId="252" priority="133">
      <formula>$A153=170</formula>
    </cfRule>
  </conditionalFormatting>
  <conditionalFormatting sqref="T153:T162">
    <cfRule type="expression" dxfId="237" priority="106">
      <formula>$E153="H"</formula>
    </cfRule>
    <cfRule type="expression" dxfId="236" priority="107">
      <formula>$B153=10</formula>
    </cfRule>
    <cfRule type="expression" dxfId="235" priority="108">
      <formula>$B153=20</formula>
    </cfRule>
    <cfRule type="expression" dxfId="234" priority="109">
      <formula>$B153=30</formula>
    </cfRule>
    <cfRule type="expression" dxfId="233" priority="110">
      <formula>$B153=40</formula>
    </cfRule>
    <cfRule type="expression" dxfId="232" priority="111">
      <formula>$B153=50</formula>
    </cfRule>
    <cfRule type="expression" dxfId="231" priority="112">
      <formula>$B153=60</formula>
    </cfRule>
    <cfRule type="expression" dxfId="230" priority="113">
      <formula>$B153=70</formula>
    </cfRule>
    <cfRule type="expression" dxfId="229" priority="114">
      <formula>$B153=80</formula>
    </cfRule>
    <cfRule type="expression" dxfId="228" priority="115">
      <formula>$B153=90</formula>
    </cfRule>
    <cfRule type="expression" dxfId="227" priority="116">
      <formula>$B153=100</formula>
    </cfRule>
    <cfRule type="expression" dxfId="226" priority="117">
      <formula>$B153=110</formula>
    </cfRule>
    <cfRule type="expression" dxfId="225" priority="118">
      <formula>$B153=120</formula>
    </cfRule>
    <cfRule type="expression" dxfId="224" priority="119">
      <formula>$B153=170</formula>
    </cfRule>
  </conditionalFormatting>
  <conditionalFormatting sqref="P153:Q162">
    <cfRule type="expression" dxfId="209" priority="93">
      <formula>$C153=10</formula>
    </cfRule>
    <cfRule type="expression" dxfId="208" priority="94">
      <formula>$C153=20</formula>
    </cfRule>
    <cfRule type="expression" dxfId="207" priority="95">
      <formula>$C153=30</formula>
    </cfRule>
    <cfRule type="expression" dxfId="206" priority="96">
      <formula>$C153=40</formula>
    </cfRule>
    <cfRule type="expression" dxfId="205" priority="97">
      <formula>$C153=50</formula>
    </cfRule>
    <cfRule type="expression" dxfId="204" priority="98">
      <formula>$C153=60</formula>
    </cfRule>
    <cfRule type="expression" dxfId="203" priority="99">
      <formula>$C153=70</formula>
    </cfRule>
    <cfRule type="expression" dxfId="202" priority="100">
      <formula>$C153=80</formula>
    </cfRule>
    <cfRule type="expression" dxfId="201" priority="101">
      <formula>$C153=90</formula>
    </cfRule>
    <cfRule type="expression" dxfId="200" priority="102">
      <formula>$C153=100</formula>
    </cfRule>
    <cfRule type="expression" dxfId="199" priority="103">
      <formula>$C153=110</formula>
    </cfRule>
    <cfRule type="expression" dxfId="198" priority="104">
      <formula>$C153=120</formula>
    </cfRule>
    <cfRule type="expression" dxfId="197" priority="105">
      <formula>$C153=170</formula>
    </cfRule>
  </conditionalFormatting>
  <conditionalFormatting sqref="W153:X162 Z153:Z162 U153:U162">
    <cfRule type="expression" dxfId="183" priority="80">
      <formula>$A153=10</formula>
    </cfRule>
    <cfRule type="expression" dxfId="182" priority="81">
      <formula>$A153=20</formula>
    </cfRule>
    <cfRule type="expression" dxfId="181" priority="82">
      <formula>$A153=30</formula>
    </cfRule>
    <cfRule type="expression" dxfId="180" priority="83">
      <formula>$A153=40</formula>
    </cfRule>
    <cfRule type="expression" dxfId="179" priority="84">
      <formula>$A153=50</formula>
    </cfRule>
    <cfRule type="expression" dxfId="178" priority="85">
      <formula>$A153=60</formula>
    </cfRule>
    <cfRule type="expression" dxfId="177" priority="86">
      <formula>$A153=70</formula>
    </cfRule>
    <cfRule type="expression" dxfId="176" priority="87">
      <formula>$A153=80</formula>
    </cfRule>
    <cfRule type="expression" dxfId="175" priority="88">
      <formula>$A153=90</formula>
    </cfRule>
    <cfRule type="expression" dxfId="174" priority="89">
      <formula>$A153=100</formula>
    </cfRule>
    <cfRule type="expression" dxfId="173" priority="90">
      <formula>$A153=110</formula>
    </cfRule>
    <cfRule type="expression" dxfId="172" priority="91">
      <formula>$A153=120</formula>
    </cfRule>
    <cfRule type="expression" dxfId="171" priority="92">
      <formula>$A153=170</formula>
    </cfRule>
  </conditionalFormatting>
  <conditionalFormatting sqref="V153:V162">
    <cfRule type="expression" dxfId="157" priority="67">
      <formula>$B153=10</formula>
    </cfRule>
    <cfRule type="expression" dxfId="156" priority="68">
      <formula>$B153=20</formula>
    </cfRule>
    <cfRule type="expression" dxfId="155" priority="69">
      <formula>$B153=30</formula>
    </cfRule>
    <cfRule type="expression" dxfId="154" priority="70">
      <formula>$B153=40</formula>
    </cfRule>
    <cfRule type="expression" dxfId="153" priority="71">
      <formula>$B153=50</formula>
    </cfRule>
    <cfRule type="expression" dxfId="152" priority="72">
      <formula>$B153=60</formula>
    </cfRule>
    <cfRule type="expression" dxfId="151" priority="73">
      <formula>$B153=70</formula>
    </cfRule>
    <cfRule type="expression" dxfId="150" priority="74">
      <formula>$B153=80</formula>
    </cfRule>
    <cfRule type="expression" dxfId="149" priority="75">
      <formula>$B153=90</formula>
    </cfRule>
    <cfRule type="expression" dxfId="148" priority="76">
      <formula>$B153=100</formula>
    </cfRule>
    <cfRule type="expression" dxfId="147" priority="77">
      <formula>$B153=110</formula>
    </cfRule>
    <cfRule type="expression" dxfId="146" priority="78">
      <formula>$B153=120</formula>
    </cfRule>
    <cfRule type="expression" dxfId="145" priority="79">
      <formula>$B153=170</formula>
    </cfRule>
  </conditionalFormatting>
  <conditionalFormatting sqref="Y153:Y162">
    <cfRule type="expression" dxfId="131" priority="54">
      <formula>$B153=10</formula>
    </cfRule>
    <cfRule type="expression" dxfId="130" priority="55">
      <formula>$B153=20</formula>
    </cfRule>
    <cfRule type="expression" dxfId="129" priority="56">
      <formula>$B153=30</formula>
    </cfRule>
    <cfRule type="expression" dxfId="128" priority="57">
      <formula>$B153=40</formula>
    </cfRule>
    <cfRule type="expression" dxfId="127" priority="58">
      <formula>$B153=50</formula>
    </cfRule>
    <cfRule type="expression" dxfId="126" priority="59">
      <formula>$B153=60</formula>
    </cfRule>
    <cfRule type="expression" dxfId="125" priority="60">
      <formula>$B153=70</formula>
    </cfRule>
    <cfRule type="expression" dxfId="124" priority="61">
      <formula>$B153=80</formula>
    </cfRule>
    <cfRule type="expression" dxfId="123" priority="62">
      <formula>$B153=90</formula>
    </cfRule>
    <cfRule type="expression" dxfId="122" priority="63">
      <formula>$B153=100</formula>
    </cfRule>
    <cfRule type="expression" dxfId="121" priority="64">
      <formula>$B153=110</formula>
    </cfRule>
    <cfRule type="expression" dxfId="120" priority="65">
      <formula>$B153=120</formula>
    </cfRule>
    <cfRule type="expression" dxfId="119" priority="66">
      <formula>$B153=170</formula>
    </cfRule>
  </conditionalFormatting>
  <conditionalFormatting sqref="AA153:AA162">
    <cfRule type="expression" dxfId="105" priority="41">
      <formula>$B153=10</formula>
    </cfRule>
    <cfRule type="expression" dxfId="104" priority="42">
      <formula>$B153=20</formula>
    </cfRule>
    <cfRule type="expression" dxfId="103" priority="43">
      <formula>$B153=30</formula>
    </cfRule>
    <cfRule type="expression" dxfId="102" priority="44">
      <formula>$B153=40</formula>
    </cfRule>
    <cfRule type="expression" dxfId="101" priority="45">
      <formula>$B153=50</formula>
    </cfRule>
    <cfRule type="expression" dxfId="100" priority="46">
      <formula>$B153=60</formula>
    </cfRule>
    <cfRule type="expression" dxfId="99" priority="47">
      <formula>$B153=70</formula>
    </cfRule>
    <cfRule type="expression" dxfId="98" priority="48">
      <formula>$B153=80</formula>
    </cfRule>
    <cfRule type="expression" dxfId="97" priority="49">
      <formula>$B153=90</formula>
    </cfRule>
    <cfRule type="expression" dxfId="96" priority="50">
      <formula>$B153=100</formula>
    </cfRule>
    <cfRule type="expression" dxfId="95" priority="51">
      <formula>$B153=110</formula>
    </cfRule>
    <cfRule type="expression" dxfId="94" priority="52">
      <formula>$B153=120</formula>
    </cfRule>
    <cfRule type="expression" dxfId="93" priority="53">
      <formula>$B153=170</formula>
    </cfRule>
  </conditionalFormatting>
  <conditionalFormatting sqref="R203">
    <cfRule type="containsText" dxfId="79" priority="40" operator="containsText" text="USK">
      <formula>NOT(ISERROR(SEARCH("USK",R203)))</formula>
    </cfRule>
  </conditionalFormatting>
  <conditionalFormatting sqref="R3:R121 R142:R152 R163:R170">
    <cfRule type="expression" dxfId="77" priority="27">
      <formula>$C3=10</formula>
    </cfRule>
    <cfRule type="expression" dxfId="76" priority="28">
      <formula>$C3=20</formula>
    </cfRule>
    <cfRule type="expression" dxfId="75" priority="29">
      <formula>$C3=30</formula>
    </cfRule>
    <cfRule type="expression" dxfId="74" priority="30">
      <formula>$C3=40</formula>
    </cfRule>
    <cfRule type="expression" dxfId="73" priority="31">
      <formula>$C3=50</formula>
    </cfRule>
    <cfRule type="expression" dxfId="72" priority="32">
      <formula>$C3=60</formula>
    </cfRule>
    <cfRule type="expression" dxfId="71" priority="33">
      <formula>$C3=70</formula>
    </cfRule>
    <cfRule type="expression" dxfId="70" priority="34">
      <formula>$C3=80</formula>
    </cfRule>
    <cfRule type="expression" dxfId="69" priority="35">
      <formula>$C3=90</formula>
    </cfRule>
    <cfRule type="expression" dxfId="68" priority="36">
      <formula>$C3=100</formula>
    </cfRule>
    <cfRule type="expression" dxfId="67" priority="37">
      <formula>$C3=110</formula>
    </cfRule>
    <cfRule type="expression" dxfId="66" priority="38">
      <formula>$C3=120</formula>
    </cfRule>
    <cfRule type="expression" dxfId="65" priority="39">
      <formula>$C3=170</formula>
    </cfRule>
  </conditionalFormatting>
  <conditionalFormatting sqref="R122:R141">
    <cfRule type="expression" dxfId="51" priority="14">
      <formula>$C122=10</formula>
    </cfRule>
    <cfRule type="expression" dxfId="50" priority="15">
      <formula>$C122=20</formula>
    </cfRule>
    <cfRule type="expression" dxfId="49" priority="16">
      <formula>$C122=30</formula>
    </cfRule>
    <cfRule type="expression" dxfId="48" priority="17">
      <formula>$C122=40</formula>
    </cfRule>
    <cfRule type="expression" dxfId="47" priority="18">
      <formula>$C122=50</formula>
    </cfRule>
    <cfRule type="expression" dxfId="46" priority="19">
      <formula>$C122=60</formula>
    </cfRule>
    <cfRule type="expression" dxfId="45" priority="20">
      <formula>$C122=70</formula>
    </cfRule>
    <cfRule type="expression" dxfId="44" priority="21">
      <formula>$C122=80</formula>
    </cfRule>
    <cfRule type="expression" dxfId="43" priority="22">
      <formula>$C122=90</formula>
    </cfRule>
    <cfRule type="expression" dxfId="42" priority="23">
      <formula>$C122=100</formula>
    </cfRule>
    <cfRule type="expression" dxfId="41" priority="24">
      <formula>$C122=110</formula>
    </cfRule>
    <cfRule type="expression" dxfId="40" priority="25">
      <formula>$C122=120</formula>
    </cfRule>
    <cfRule type="expression" dxfId="39" priority="26">
      <formula>$C122=170</formula>
    </cfRule>
  </conditionalFormatting>
  <conditionalFormatting sqref="R153:R162">
    <cfRule type="expression" dxfId="25" priority="1">
      <formula>$C153=10</formula>
    </cfRule>
    <cfRule type="expression" dxfId="24" priority="2">
      <formula>$C153=20</formula>
    </cfRule>
    <cfRule type="expression" dxfId="23" priority="3">
      <formula>$C153=30</formula>
    </cfRule>
    <cfRule type="expression" dxfId="22" priority="4">
      <formula>$C153=40</formula>
    </cfRule>
    <cfRule type="expression" dxfId="21" priority="5">
      <formula>$C153=50</formula>
    </cfRule>
    <cfRule type="expression" dxfId="20" priority="6">
      <formula>$C153=60</formula>
    </cfRule>
    <cfRule type="expression" dxfId="19" priority="7">
      <formula>$C153=70</formula>
    </cfRule>
    <cfRule type="expression" dxfId="18" priority="8">
      <formula>$C153=80</formula>
    </cfRule>
    <cfRule type="expression" dxfId="17" priority="9">
      <formula>$C153=90</formula>
    </cfRule>
    <cfRule type="expression" dxfId="16" priority="10">
      <formula>$C153=100</formula>
    </cfRule>
    <cfRule type="expression" dxfId="15" priority="11">
      <formula>$C153=110</formula>
    </cfRule>
    <cfRule type="expression" dxfId="14" priority="12">
      <formula>$C153=120</formula>
    </cfRule>
    <cfRule type="expression" dxfId="13" priority="13">
      <formula>$C153=170</formula>
    </cfRule>
  </conditionalFormatting>
  <dataValidations count="1">
    <dataValidation type="list" allowBlank="1" showInputMessage="1" showErrorMessage="1" sqref="W3:W202">
      <formula1>"PP,SN,K"</formula1>
    </dataValidation>
  </dataValidations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Sport Krupka s.r.o. Městský stadion</dc:creator>
  <cp:lastModifiedBy>Sport Krupka s.r.o. Městský stadion</cp:lastModifiedBy>
  <dcterms:created xsi:type="dcterms:W3CDTF">2016-12-23T12:52:54Z</dcterms:created>
  <dcterms:modified xsi:type="dcterms:W3CDTF">2016-12-23T12:53:58Z</dcterms:modified>
</cp:coreProperties>
</file>